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xplainresearch.sharepoint.com/Shared Documents/Live clients/GDNs/All GDNs/Annual submission docs/Year 3/SGN/To send/v2/"/>
    </mc:Choice>
  </mc:AlternateContent>
  <xr:revisionPtr revIDLastSave="165" documentId="8_{A6084D93-3901-4755-87BC-F55B8AF20559}" xr6:coauthVersionLast="47" xr6:coauthVersionMax="47" xr10:uidLastSave="{84D3131B-9126-4830-AECD-A127452B3BE2}"/>
  <bookViews>
    <workbookView xWindow="28680" yWindow="-120" windowWidth="29040" windowHeight="15840" xr2:uid="{C1EF7716-7C76-4717-AE45-5BA6454998C5}"/>
  </bookViews>
  <sheets>
    <sheet name="9.01 ODI Customer Satisfac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97" i="1" l="1"/>
  <c r="Z97" i="1" s="1"/>
  <c r="V96" i="1"/>
  <c r="Z96" i="1" s="1"/>
  <c r="AA96" i="1" s="1"/>
  <c r="AB96" i="1" s="1"/>
  <c r="V95" i="1"/>
  <c r="V94" i="1"/>
  <c r="V93" i="1"/>
  <c r="Z93" i="1" s="1"/>
  <c r="V92" i="1"/>
  <c r="Z92" i="1" s="1"/>
  <c r="AA92" i="1" s="1"/>
  <c r="AB92" i="1" s="1"/>
  <c r="V91" i="1"/>
  <c r="Z91" i="1" s="1"/>
  <c r="V90" i="1"/>
  <c r="Z90" i="1" s="1"/>
  <c r="V89" i="1"/>
  <c r="Z89" i="1" s="1"/>
  <c r="AA89" i="1" s="1"/>
  <c r="AB89" i="1" s="1"/>
  <c r="V83" i="1"/>
  <c r="Z83" i="1" s="1"/>
  <c r="V82" i="1"/>
  <c r="Z82" i="1" s="1"/>
  <c r="V81" i="1"/>
  <c r="V80" i="1"/>
  <c r="V79" i="1"/>
  <c r="Z79" i="1" s="1"/>
  <c r="V78" i="1"/>
  <c r="Z78" i="1" s="1"/>
  <c r="V77" i="1"/>
  <c r="V76" i="1"/>
  <c r="Z76" i="1" s="1"/>
  <c r="V75" i="1"/>
  <c r="V74" i="1"/>
  <c r="Z74" i="1" s="1"/>
  <c r="AA74" i="1" s="1"/>
  <c r="AB74" i="1" s="1"/>
  <c r="V68" i="1"/>
  <c r="Z68" i="1" s="1"/>
  <c r="V67" i="1"/>
  <c r="Z67" i="1" s="1"/>
  <c r="V66" i="1"/>
  <c r="Z66" i="1" s="1"/>
  <c r="AA66" i="1" s="1"/>
  <c r="AB66" i="1" s="1"/>
  <c r="V65" i="1"/>
  <c r="Z65" i="1" s="1"/>
  <c r="AA65" i="1" s="1"/>
  <c r="AB65" i="1" s="1"/>
  <c r="V64" i="1"/>
  <c r="Z64" i="1" s="1"/>
  <c r="AA64" i="1" s="1"/>
  <c r="AB64" i="1" s="1"/>
  <c r="W64" i="1" s="1"/>
  <c r="V63" i="1"/>
  <c r="Z63" i="1" s="1"/>
  <c r="AA63" i="1" s="1"/>
  <c r="AB63" i="1" s="1"/>
  <c r="V62" i="1"/>
  <c r="Z62" i="1" s="1"/>
  <c r="V61" i="1"/>
  <c r="Z61" i="1" s="1"/>
  <c r="V53" i="1"/>
  <c r="V52" i="1"/>
  <c r="V51" i="1"/>
  <c r="Z51" i="1" s="1"/>
  <c r="V50" i="1"/>
  <c r="Z50" i="1" s="1"/>
  <c r="V49" i="1"/>
  <c r="Z49" i="1" s="1"/>
  <c r="V48" i="1"/>
  <c r="V47" i="1"/>
  <c r="Z47" i="1" s="1"/>
  <c r="V46" i="1"/>
  <c r="Z46" i="1" s="1"/>
  <c r="V45" i="1"/>
  <c r="Z45" i="1" s="1"/>
  <c r="V38" i="1"/>
  <c r="Z38" i="1" s="1"/>
  <c r="AA38" i="1" s="1"/>
  <c r="AB38" i="1" s="1"/>
  <c r="V37" i="1"/>
  <c r="Z37" i="1" s="1"/>
  <c r="V36" i="1"/>
  <c r="Z36" i="1" s="1"/>
  <c r="V35" i="1"/>
  <c r="V34" i="1"/>
  <c r="Z34" i="1" s="1"/>
  <c r="AA34" i="1" s="1"/>
  <c r="AB34" i="1" s="1"/>
  <c r="X34" i="1" s="1"/>
  <c r="V33" i="1"/>
  <c r="Z33" i="1" s="1"/>
  <c r="V32" i="1"/>
  <c r="Z32" i="1" s="1"/>
  <c r="V31" i="1"/>
  <c r="Z31" i="1" s="1"/>
  <c r="AA31" i="1" s="1"/>
  <c r="AB31" i="1" s="1"/>
  <c r="W31" i="1" s="1"/>
  <c r="V30" i="1"/>
  <c r="V29" i="1"/>
  <c r="Z29" i="1" s="1"/>
  <c r="V23" i="1"/>
  <c r="Z23" i="1" s="1"/>
  <c r="AA23" i="1" s="1"/>
  <c r="AB23" i="1" s="1"/>
  <c r="V22" i="1"/>
  <c r="V21" i="1"/>
  <c r="V20" i="1"/>
  <c r="Z20" i="1" s="1"/>
  <c r="AA20" i="1" s="1"/>
  <c r="AB20" i="1" s="1"/>
  <c r="V19" i="1"/>
  <c r="Z19" i="1" s="1"/>
  <c r="AA19" i="1" s="1"/>
  <c r="AB19" i="1" s="1"/>
  <c r="V18" i="1"/>
  <c r="V17" i="1"/>
  <c r="V16" i="1"/>
  <c r="T97" i="1"/>
  <c r="T96" i="1"/>
  <c r="T95" i="1"/>
  <c r="T94" i="1"/>
  <c r="T93" i="1"/>
  <c r="T92" i="1"/>
  <c r="T91" i="1"/>
  <c r="T90" i="1"/>
  <c r="T89" i="1"/>
  <c r="T83" i="1"/>
  <c r="T82" i="1"/>
  <c r="T81" i="1"/>
  <c r="T80" i="1"/>
  <c r="T79" i="1"/>
  <c r="T78" i="1"/>
  <c r="T77" i="1"/>
  <c r="T76" i="1"/>
  <c r="T75" i="1"/>
  <c r="T74" i="1"/>
  <c r="T68" i="1"/>
  <c r="T67" i="1"/>
  <c r="T66" i="1"/>
  <c r="T65" i="1"/>
  <c r="T64" i="1"/>
  <c r="T63" i="1"/>
  <c r="T62" i="1"/>
  <c r="T61" i="1"/>
  <c r="T53" i="1"/>
  <c r="T52" i="1"/>
  <c r="T51" i="1"/>
  <c r="T50" i="1"/>
  <c r="T49" i="1"/>
  <c r="T48" i="1"/>
  <c r="T47" i="1"/>
  <c r="T46" i="1"/>
  <c r="T45" i="1"/>
  <c r="T38" i="1"/>
  <c r="T37" i="1"/>
  <c r="T36" i="1"/>
  <c r="T35" i="1"/>
  <c r="T34" i="1"/>
  <c r="T33" i="1"/>
  <c r="T32" i="1"/>
  <c r="T31" i="1"/>
  <c r="T30" i="1"/>
  <c r="T29" i="1"/>
  <c r="T23" i="1"/>
  <c r="T22" i="1"/>
  <c r="T21" i="1"/>
  <c r="T20" i="1"/>
  <c r="T19" i="1"/>
  <c r="T18" i="1"/>
  <c r="Z17" i="1"/>
  <c r="AA17" i="1" s="1"/>
  <c r="AB17" i="1" s="1"/>
  <c r="X17" i="1" s="1"/>
  <c r="T17" i="1"/>
  <c r="T16" i="1"/>
  <c r="AA78" i="1" l="1"/>
  <c r="AB78" i="1" s="1"/>
  <c r="W78" i="1" s="1"/>
  <c r="AA83" i="1"/>
  <c r="AB83" i="1" s="1"/>
  <c r="AA76" i="1"/>
  <c r="AB76" i="1" s="1"/>
  <c r="X76" i="1" s="1"/>
  <c r="AA61" i="1"/>
  <c r="AB61" i="1" s="1"/>
  <c r="W61" i="1" s="1"/>
  <c r="AA62" i="1"/>
  <c r="AB62" i="1" s="1"/>
  <c r="X62" i="1" s="1"/>
  <c r="AA45" i="1"/>
  <c r="AB45" i="1" s="1"/>
  <c r="W45" i="1" s="1"/>
  <c r="AA36" i="1"/>
  <c r="AB36" i="1" s="1"/>
  <c r="X36" i="1" s="1"/>
  <c r="AA33" i="1"/>
  <c r="AB33" i="1" s="1"/>
  <c r="X33" i="1" s="1"/>
  <c r="AA51" i="1"/>
  <c r="AB51" i="1" s="1"/>
  <c r="X51" i="1" s="1"/>
  <c r="AA47" i="1"/>
  <c r="AB47" i="1" s="1"/>
  <c r="W47" i="1" s="1"/>
  <c r="AA46" i="1"/>
  <c r="AB46" i="1" s="1"/>
  <c r="X46" i="1" s="1"/>
  <c r="AA50" i="1"/>
  <c r="AB50" i="1" s="1"/>
  <c r="X50" i="1" s="1"/>
  <c r="AA90" i="1"/>
  <c r="AB90" i="1" s="1"/>
  <c r="X90" i="1" s="1"/>
  <c r="AA91" i="1"/>
  <c r="AB91" i="1" s="1"/>
  <c r="X91" i="1" s="1"/>
  <c r="AA93" i="1"/>
  <c r="AB93" i="1" s="1"/>
  <c r="X93" i="1" s="1"/>
  <c r="AA97" i="1"/>
  <c r="AB97" i="1" s="1"/>
  <c r="W97" i="1" s="1"/>
  <c r="AA79" i="1"/>
  <c r="AB79" i="1" s="1"/>
  <c r="X79" i="1" s="1"/>
  <c r="AA82" i="1"/>
  <c r="AB82" i="1" s="1"/>
  <c r="X82" i="1" s="1"/>
  <c r="Z80" i="1"/>
  <c r="AA80" i="1" s="1"/>
  <c r="AB80" i="1" s="1"/>
  <c r="W80" i="1" s="1"/>
  <c r="Z75" i="1"/>
  <c r="AA75" i="1" s="1"/>
  <c r="AB75" i="1" s="1"/>
  <c r="X75" i="1" s="1"/>
  <c r="Z81" i="1"/>
  <c r="AA81" i="1" s="1"/>
  <c r="AB81" i="1" s="1"/>
  <c r="W81" i="1" s="1"/>
  <c r="AA67" i="1"/>
  <c r="AB67" i="1" s="1"/>
  <c r="W67" i="1" s="1"/>
  <c r="X64" i="1"/>
  <c r="AA68" i="1"/>
  <c r="AB68" i="1" s="1"/>
  <c r="W68" i="1" s="1"/>
  <c r="AA49" i="1"/>
  <c r="AB49" i="1" s="1"/>
  <c r="X49" i="1" s="1"/>
  <c r="Z52" i="1"/>
  <c r="AA52" i="1" s="1"/>
  <c r="AB52" i="1" s="1"/>
  <c r="X52" i="1" s="1"/>
  <c r="AA32" i="1"/>
  <c r="AB32" i="1" s="1"/>
  <c r="X32" i="1" s="1"/>
  <c r="AA29" i="1"/>
  <c r="AB29" i="1" s="1"/>
  <c r="X29" i="1" s="1"/>
  <c r="AA37" i="1"/>
  <c r="AB37" i="1" s="1"/>
  <c r="X37" i="1" s="1"/>
  <c r="W17" i="1"/>
  <c r="Z22" i="1"/>
  <c r="AA22" i="1" s="1"/>
  <c r="AB22" i="1" s="1"/>
  <c r="W22" i="1" s="1"/>
  <c r="Z16" i="1"/>
  <c r="AA16" i="1" s="1"/>
  <c r="AB16" i="1" s="1"/>
  <c r="X16" i="1" s="1"/>
  <c r="X63" i="1"/>
  <c r="X74" i="1"/>
  <c r="W74" i="1"/>
  <c r="X83" i="1"/>
  <c r="W83" i="1"/>
  <c r="W23" i="1"/>
  <c r="X23" i="1"/>
  <c r="X65" i="1"/>
  <c r="W65" i="1"/>
  <c r="W34" i="1"/>
  <c r="X66" i="1"/>
  <c r="W66" i="1"/>
  <c r="W89" i="1"/>
  <c r="Z18" i="1"/>
  <c r="AA18" i="1" s="1"/>
  <c r="AB18" i="1" s="1"/>
  <c r="W18" i="1" s="1"/>
  <c r="W20" i="1"/>
  <c r="Z35" i="1"/>
  <c r="AA35" i="1" s="1"/>
  <c r="AB35" i="1" s="1"/>
  <c r="W35" i="1" s="1"/>
  <c r="Z53" i="1"/>
  <c r="AA53" i="1" s="1"/>
  <c r="AB53" i="1" s="1"/>
  <c r="W53" i="1" s="1"/>
  <c r="Z77" i="1"/>
  <c r="AA77" i="1" s="1"/>
  <c r="AB77" i="1" s="1"/>
  <c r="X77" i="1" s="1"/>
  <c r="X89" i="1"/>
  <c r="Z94" i="1"/>
  <c r="AA94" i="1" s="1"/>
  <c r="AB94" i="1" s="1"/>
  <c r="X94" i="1" s="1"/>
  <c r="W96" i="1"/>
  <c r="X19" i="1"/>
  <c r="Z21" i="1"/>
  <c r="AA21" i="1" s="1"/>
  <c r="AB21" i="1" s="1"/>
  <c r="W21" i="1" s="1"/>
  <c r="X20" i="1"/>
  <c r="Z30" i="1"/>
  <c r="AA30" i="1" s="1"/>
  <c r="AB30" i="1" s="1"/>
  <c r="W30" i="1" s="1"/>
  <c r="Z48" i="1"/>
  <c r="AA48" i="1" s="1"/>
  <c r="AB48" i="1" s="1"/>
  <c r="X48" i="1" s="1"/>
  <c r="X96" i="1"/>
  <c r="W19" i="1"/>
  <c r="Z95" i="1"/>
  <c r="AA95" i="1" s="1"/>
  <c r="AB95" i="1" s="1"/>
  <c r="X95" i="1" s="1"/>
  <c r="X31" i="1"/>
  <c r="W38" i="1"/>
  <c r="W63" i="1"/>
  <c r="X38" i="1"/>
  <c r="W92" i="1"/>
  <c r="X92" i="1"/>
  <c r="W79" i="1" l="1"/>
  <c r="X78" i="1"/>
  <c r="X67" i="1"/>
  <c r="X61" i="1"/>
  <c r="W62" i="1"/>
  <c r="X45" i="1"/>
  <c r="W36" i="1"/>
  <c r="W33" i="1"/>
  <c r="W90" i="1"/>
  <c r="W93" i="1"/>
  <c r="W91" i="1"/>
  <c r="W82" i="1"/>
  <c r="X81" i="1"/>
  <c r="W76" i="1"/>
  <c r="W46" i="1"/>
  <c r="X47" i="1"/>
  <c r="W51" i="1"/>
  <c r="X22" i="1"/>
  <c r="W50" i="1"/>
  <c r="W37" i="1"/>
  <c r="X97" i="1"/>
  <c r="W94" i="1"/>
  <c r="X80" i="1"/>
  <c r="W75" i="1"/>
  <c r="X68" i="1"/>
  <c r="W48" i="1"/>
  <c r="W49" i="1"/>
  <c r="X53" i="1"/>
  <c r="W52" i="1"/>
  <c r="W32" i="1"/>
  <c r="X30" i="1"/>
  <c r="W29" i="1"/>
  <c r="W16" i="1"/>
  <c r="X18" i="1"/>
  <c r="X35" i="1"/>
  <c r="W95" i="1"/>
  <c r="W77" i="1"/>
  <c r="X21" i="1"/>
</calcChain>
</file>

<file path=xl/sharedStrings.xml><?xml version="1.0" encoding="utf-8"?>
<sst xmlns="http://schemas.openxmlformats.org/spreadsheetml/2006/main" count="250" uniqueCount="54">
  <si>
    <t>GD2 Regulatory Report Pack</t>
  </si>
  <si>
    <t>9.01 Customer Satisfaction</t>
  </si>
  <si>
    <t>Calculations</t>
  </si>
  <si>
    <t>Customer Satisfaction</t>
  </si>
  <si>
    <t>TIM</t>
  </si>
  <si>
    <t>Policy Area</t>
  </si>
  <si>
    <t>Policy Mechanism</t>
  </si>
  <si>
    <t>Type</t>
  </si>
  <si>
    <t>Sub-Type</t>
  </si>
  <si>
    <t>Unit</t>
  </si>
  <si>
    <t>Total</t>
  </si>
  <si>
    <t>Not stated</t>
  </si>
  <si>
    <t>Mean Score</t>
  </si>
  <si>
    <t>Upper 95% CI</t>
  </si>
  <si>
    <t>Lower 95% CI</t>
  </si>
  <si>
    <t>(x-mean)^2</t>
  </si>
  <si>
    <t>Standard deviation</t>
  </si>
  <si>
    <t>CI</t>
  </si>
  <si>
    <t>General + PSR customers</t>
  </si>
  <si>
    <t>Planned Work Survey</t>
  </si>
  <si>
    <t xml:space="preserve">Number of customers expressing given level of satisfaction, by survey question </t>
  </si>
  <si>
    <t>ODI</t>
  </si>
  <si>
    <t>Planned Work</t>
  </si>
  <si>
    <t>Q1 Satisfaction with overall service provided</t>
  </si>
  <si>
    <t>Q2 Efforts to inform</t>
  </si>
  <si>
    <t>Q4 Speed of supply restoration</t>
  </si>
  <si>
    <t>Q6 Engineers were respectful</t>
  </si>
  <si>
    <t>Q7 Communication whilst work carried out</t>
  </si>
  <si>
    <t>Q8 Satisfaction with restoration of area period</t>
  </si>
  <si>
    <t>Q9 Professionalism of the team</t>
  </si>
  <si>
    <t>Q10 Ease to deal with</t>
  </si>
  <si>
    <t>Emergency Response and Repair Survey</t>
  </si>
  <si>
    <t>Number of customers expressing given level of satisfaction, by survey question (excluding telephone service)</t>
  </si>
  <si>
    <t>Emergency Response and Repair</t>
  </si>
  <si>
    <t>Q1 Overall satisfaction of service provided</t>
  </si>
  <si>
    <t>Q2 Safety advice from national gas emergency</t>
  </si>
  <si>
    <t>Q3 Informed about gas emergency process</t>
  </si>
  <si>
    <t>Q5 Communication whilst supply interrupted</t>
  </si>
  <si>
    <t>Q7 Satisfaction with restoration of area period</t>
  </si>
  <si>
    <t>Q8 Professionalism of the workforce</t>
  </si>
  <si>
    <t>Q9 Safe and reassured</t>
  </si>
  <si>
    <t>Connections Survey</t>
  </si>
  <si>
    <t>Number of customers expressing given level of satisfaction, by survey question</t>
  </si>
  <si>
    <t>Connections</t>
  </si>
  <si>
    <t>Q1 Overall satisfaction with service provided</t>
  </si>
  <si>
    <t>Q3 Application process and clarity of forms</t>
  </si>
  <si>
    <t>Q4 Time taken to provide quotation</t>
  </si>
  <si>
    <t>Q5 Date to complete work</t>
  </si>
  <si>
    <t>Q6 Professionalism of the workforce</t>
  </si>
  <si>
    <t>Q7 Engineers were respectful</t>
  </si>
  <si>
    <t>Q9 Quality of communication</t>
  </si>
  <si>
    <t>PSR customers only</t>
  </si>
  <si>
    <t>Sheet End</t>
  </si>
  <si>
    <t>Master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</si>
</sst>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>
    <font>
      <sz val="11"/>
      <color theme="1"/>
      <name val="Calibri"/>
      <family val="2"/>
      <scheme val="minor"/>
    </font>
    <font>
      <sz val="11"/>
      <name val="CG Omega"/>
    </font>
    <font>
      <b/>
      <sz val="20"/>
      <name val="CG Omega"/>
      <family val="2"/>
    </font>
    <font>
      <sz val="10"/>
      <color theme="1"/>
      <name val="Verdana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CG Omega"/>
      <family val="2"/>
    </font>
    <font>
      <sz val="10"/>
      <name val="Verdana"/>
      <family val="2"/>
    </font>
    <font>
      <b/>
      <sz val="10"/>
      <name val="Verdana"/>
      <family val="2"/>
    </font>
    <font>
      <sz val="11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b/>
      <sz val="12"/>
      <color indexed="12"/>
      <name val="Verdana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8" fillId="0" borderId="0"/>
    <xf numFmtId="0" fontId="1" fillId="0" borderId="0"/>
    <xf numFmtId="0" fontId="6" fillId="0" borderId="0"/>
    <xf numFmtId="0" fontId="3" fillId="6" borderId="0" applyNumberFormat="0" applyBorder="0" applyAlignment="0" applyProtection="0"/>
  </cellStyleXfs>
  <cellXfs count="47">
    <xf numFmtId="0" fontId="0" fillId="0" borderId="0" xfId="0"/>
    <xf numFmtId="0" fontId="2" fillId="2" borderId="0" xfId="1" applyFont="1" applyFill="1" applyAlignment="1">
      <alignment horizontal="left"/>
    </xf>
    <xf numFmtId="0" fontId="2" fillId="2" borderId="0" xfId="2" applyFont="1" applyFill="1"/>
    <xf numFmtId="0" fontId="0" fillId="2" borderId="0" xfId="2" applyFont="1" applyFill="1"/>
    <xf numFmtId="0" fontId="2" fillId="2" borderId="0" xfId="2" applyFont="1" applyFill="1" applyAlignment="1">
      <alignment horizontal="left"/>
    </xf>
    <xf numFmtId="0" fontId="2" fillId="2" borderId="1" xfId="2" applyFont="1" applyFill="1" applyBorder="1" applyAlignment="1">
      <alignment horizontal="left"/>
    </xf>
    <xf numFmtId="0" fontId="2" fillId="2" borderId="1" xfId="2" applyFont="1" applyFill="1" applyBorder="1"/>
    <xf numFmtId="0" fontId="0" fillId="2" borderId="1" xfId="2" applyFont="1" applyFill="1" applyBorder="1"/>
    <xf numFmtId="0" fontId="4" fillId="0" borderId="0" xfId="3" applyFont="1" applyAlignment="1">
      <alignment horizontal="left"/>
    </xf>
    <xf numFmtId="0" fontId="5" fillId="0" borderId="0" xfId="3" applyFont="1" applyAlignment="1">
      <alignment horizontal="left" vertical="center"/>
    </xf>
    <xf numFmtId="164" fontId="7" fillId="0" borderId="0" xfId="4" applyNumberFormat="1" applyFont="1" applyAlignment="1">
      <alignment horizontal="left"/>
    </xf>
    <xf numFmtId="0" fontId="5" fillId="0" borderId="0" xfId="3" applyFont="1" applyAlignment="1">
      <alignment horizontal="left"/>
    </xf>
    <xf numFmtId="0" fontId="9" fillId="0" borderId="0" xfId="5" applyFont="1"/>
    <xf numFmtId="0" fontId="10" fillId="0" borderId="0" xfId="5" applyFont="1"/>
    <xf numFmtId="0" fontId="7" fillId="0" borderId="0" xfId="3" applyFont="1" applyAlignment="1">
      <alignment horizontal="left"/>
    </xf>
    <xf numFmtId="0" fontId="7" fillId="0" borderId="0" xfId="6" applyFont="1" applyAlignment="1">
      <alignment horizontal="left"/>
    </xf>
    <xf numFmtId="0" fontId="11" fillId="0" borderId="0" xfId="6" applyFont="1" applyAlignment="1">
      <alignment horizontal="left"/>
    </xf>
    <xf numFmtId="0" fontId="11" fillId="3" borderId="0" xfId="6" applyFont="1" applyFill="1"/>
    <xf numFmtId="0" fontId="12" fillId="3" borderId="0" xfId="6" applyFont="1" applyFill="1"/>
    <xf numFmtId="0" fontId="13" fillId="0" borderId="0" xfId="3" applyFont="1" applyAlignment="1">
      <alignment vertical="center"/>
    </xf>
    <xf numFmtId="0" fontId="4" fillId="0" borderId="0" xfId="3" applyFont="1"/>
    <xf numFmtId="0" fontId="13" fillId="0" borderId="0" xfId="3" applyFont="1" applyAlignment="1">
      <alignment horizontal="left" vertic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11" fillId="0" borderId="0" xfId="7" applyFont="1" applyAlignment="1">
      <alignment horizontal="left" vertical="center"/>
    </xf>
    <xf numFmtId="1" fontId="7" fillId="0" borderId="0" xfId="4" applyNumberFormat="1" applyFont="1" applyAlignment="1">
      <alignment horizontal="left"/>
    </xf>
    <xf numFmtId="1" fontId="5" fillId="0" borderId="0" xfId="3" applyNumberFormat="1" applyFont="1" applyAlignment="1">
      <alignment horizontal="left"/>
    </xf>
    <xf numFmtId="0" fontId="10" fillId="0" borderId="2" xfId="5" applyFont="1" applyBorder="1" applyAlignment="1">
      <alignment horizontal="center" vertical="center" wrapText="1"/>
    </xf>
    <xf numFmtId="0" fontId="10" fillId="0" borderId="2" xfId="5" applyFont="1" applyBorder="1"/>
    <xf numFmtId="0" fontId="10" fillId="0" borderId="2" xfId="5" applyFont="1" applyBorder="1" applyAlignment="1">
      <alignment wrapText="1"/>
    </xf>
    <xf numFmtId="0" fontId="12" fillId="4" borderId="0" xfId="6" applyFont="1" applyFill="1" applyAlignment="1">
      <alignment vertical="center"/>
    </xf>
    <xf numFmtId="0" fontId="11" fillId="0" borderId="0" xfId="6" applyFont="1"/>
    <xf numFmtId="0" fontId="14" fillId="0" borderId="0" xfId="5" applyFont="1"/>
    <xf numFmtId="0" fontId="15" fillId="5" borderId="0" xfId="6" applyFont="1" applyFill="1"/>
    <xf numFmtId="0" fontId="11" fillId="5" borderId="0" xfId="6" applyFont="1" applyFill="1"/>
    <xf numFmtId="0" fontId="5" fillId="0" borderId="0" xfId="3" applyFont="1" applyAlignment="1">
      <alignment vertical="center"/>
    </xf>
    <xf numFmtId="164" fontId="11" fillId="0" borderId="0" xfId="4" applyNumberFormat="1" applyFont="1"/>
    <xf numFmtId="0" fontId="4" fillId="0" borderId="0" xfId="3" applyFont="1" applyAlignment="1">
      <alignment horizontal="center"/>
    </xf>
    <xf numFmtId="1" fontId="11" fillId="0" borderId="0" xfId="5" applyNumberFormat="1" applyFont="1" applyAlignment="1">
      <alignment horizontal="left"/>
    </xf>
    <xf numFmtId="0" fontId="11" fillId="0" borderId="0" xfId="5" applyFont="1" applyAlignment="1">
      <alignment horizontal="left"/>
    </xf>
    <xf numFmtId="2" fontId="9" fillId="7" borderId="2" xfId="5" applyNumberFormat="1" applyFont="1" applyFill="1" applyBorder="1"/>
    <xf numFmtId="0" fontId="4" fillId="0" borderId="0" xfId="3" applyFont="1" applyAlignment="1">
      <alignment horizontal="left" vertical="center"/>
    </xf>
    <xf numFmtId="1" fontId="11" fillId="0" borderId="0" xfId="4" applyNumberFormat="1" applyFont="1"/>
    <xf numFmtId="14" fontId="11" fillId="3" borderId="0" xfId="6" applyNumberFormat="1" applyFont="1" applyFill="1"/>
    <xf numFmtId="0" fontId="4" fillId="6" borderId="2" xfId="8" applyFont="1" applyBorder="1"/>
    <xf numFmtId="0" fontId="4" fillId="7" borderId="2" xfId="8" applyFont="1" applyFill="1" applyBorder="1"/>
    <xf numFmtId="2" fontId="10" fillId="7" borderId="2" xfId="5" applyNumberFormat="1" applyFont="1" applyFill="1" applyBorder="1" applyAlignment="1">
      <alignment horizontal="center"/>
    </xf>
  </cellXfs>
  <cellStyles count="9">
    <cellStyle name="=C:\WINNT\SYSTEM32\COMMAND.COM" xfId="2" xr:uid="{B11FD4B0-4ED0-43EF-BBB7-7B9902C2F6C1}"/>
    <cellStyle name="Normal" xfId="0" builtinId="0"/>
    <cellStyle name="Normal 2 3 85" xfId="5" xr:uid="{EA9E51C4-0311-4A2A-B98F-971822837954}"/>
    <cellStyle name="Normal 4 2" xfId="6" xr:uid="{A59FFE77-BB0A-4F18-B295-A9DD56CAE022}"/>
    <cellStyle name="Normal 58 4 3 5" xfId="3" xr:uid="{07BC26A3-F1FC-4EFB-A5E2-7DACEC511B6C}"/>
    <cellStyle name="Normal 7" xfId="1" xr:uid="{DDB1CDA0-C1C8-4297-B4AA-40DD24069E5C}"/>
    <cellStyle name="Normal_BPQ template v1 from NGT 22 June" xfId="4" xr:uid="{8330BB92-0A85-4D82-B283-42DE9C636750}"/>
    <cellStyle name="Normal_KE2067  Engineering Opex BPQ" xfId="7" xr:uid="{DE245E73-A1E3-4222-93B1-A73A5073FBEA}"/>
    <cellStyle name="User Input" xfId="8" xr:uid="{B71D9320-9D66-4050-8AF9-0DF49DC515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C5E1C-388B-45D5-A112-1F6B66408FB1}">
  <dimension ref="A1:CG100"/>
  <sheetViews>
    <sheetView tabSelected="1" workbookViewId="0">
      <selection activeCell="E11" sqref="E11"/>
    </sheetView>
  </sheetViews>
  <sheetFormatPr defaultColWidth="0" defaultRowHeight="14.25"/>
  <cols>
    <col min="1" max="1" width="14.42578125" style="31" customWidth="1"/>
    <col min="2" max="2" width="2.42578125" style="31" customWidth="1"/>
    <col min="3" max="3" width="1.5703125" style="31" customWidth="1"/>
    <col min="4" max="4" width="5.42578125" style="31" bestFit="1" customWidth="1"/>
    <col min="5" max="5" width="23.42578125" style="31" customWidth="1"/>
    <col min="6" max="6" width="20.5703125" style="31" bestFit="1" customWidth="1"/>
    <col min="7" max="7" width="35" style="31" customWidth="1"/>
    <col min="8" max="8" width="11.5703125" style="31" bestFit="1" customWidth="1"/>
    <col min="9" max="9" width="47.42578125" style="31" customWidth="1"/>
    <col min="10" max="19" width="8.5703125" style="31" customWidth="1"/>
    <col min="20" max="21" width="12.5703125" style="31" customWidth="1"/>
    <col min="22" max="22" width="11.42578125" style="31" customWidth="1"/>
    <col min="23" max="24" width="11.5703125" style="31" customWidth="1"/>
    <col min="25" max="25" width="4.42578125" style="31" customWidth="1"/>
    <col min="26" max="26" width="14.5703125" style="31" bestFit="1" customWidth="1"/>
    <col min="27" max="27" width="12.5703125" style="31" customWidth="1"/>
    <col min="28" max="28" width="11.5703125" style="31" customWidth="1"/>
    <col min="29" max="29" width="14.5703125" style="31" customWidth="1"/>
    <col min="30" max="31" width="9.42578125" style="31" customWidth="1"/>
    <col min="32" max="32" width="21.5703125" style="31" bestFit="1" customWidth="1"/>
    <col min="33" max="33" width="12.42578125" style="31" customWidth="1"/>
    <col min="34" max="34" width="17.42578125" style="31" customWidth="1"/>
    <col min="35" max="44" width="1.42578125" style="31" hidden="1" customWidth="1"/>
    <col min="45" max="50" width="1.5703125" style="31" hidden="1" customWidth="1"/>
    <col min="51" max="68" width="19.42578125" style="31" hidden="1" customWidth="1"/>
    <col min="69" max="79" width="14.42578125" style="31" hidden="1" customWidth="1"/>
    <col min="80" max="85" width="19.42578125" style="31" hidden="1" customWidth="1"/>
    <col min="86" max="16384" width="14.42578125" style="31" hidden="1"/>
  </cols>
  <sheetData>
    <row r="1" spans="1:75" s="3" customFormat="1" ht="26.25">
      <c r="A1" s="1" t="s">
        <v>0</v>
      </c>
      <c r="B1" s="2"/>
      <c r="H1" s="4"/>
      <c r="I1" s="4"/>
      <c r="J1" s="4"/>
      <c r="K1" s="4"/>
      <c r="L1" s="4"/>
      <c r="M1" s="4"/>
      <c r="N1" s="4"/>
      <c r="O1" s="4"/>
      <c r="P1" s="4"/>
      <c r="Q1" s="4"/>
      <c r="BD1" s="2"/>
    </row>
    <row r="2" spans="1:75" s="3" customFormat="1" ht="26.25">
      <c r="A2" s="4" t="s">
        <v>53</v>
      </c>
      <c r="B2" s="2"/>
    </row>
    <row r="3" spans="1:75" s="3" customFormat="1" ht="26.25">
      <c r="A3" s="4">
        <v>2024</v>
      </c>
      <c r="B3" s="4"/>
      <c r="C3" s="4"/>
      <c r="D3" s="4"/>
    </row>
    <row r="4" spans="1:75" s="7" customFormat="1" ht="27" thickBot="1">
      <c r="A4" s="5" t="s">
        <v>1</v>
      </c>
      <c r="B4" s="6"/>
    </row>
    <row r="5" spans="1:75" s="16" customFormat="1" ht="15.75">
      <c r="A5" s="8"/>
      <c r="B5" s="9"/>
      <c r="C5" s="9"/>
      <c r="D5" s="10"/>
      <c r="E5" s="10"/>
      <c r="F5" s="10"/>
      <c r="G5" s="10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2"/>
      <c r="W5" s="12"/>
      <c r="X5" s="12"/>
      <c r="Y5" s="12"/>
      <c r="Z5" s="13" t="s">
        <v>2</v>
      </c>
      <c r="AA5" s="12"/>
      <c r="AB5" s="12"/>
      <c r="AC5" s="11"/>
      <c r="AD5" s="11"/>
      <c r="AE5" s="11"/>
      <c r="AF5" s="11"/>
      <c r="AG5" s="11"/>
      <c r="AH5" s="11"/>
      <c r="AI5" s="11"/>
      <c r="AJ5" s="14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</row>
    <row r="6" spans="1:75" s="17" customFormat="1" ht="18">
      <c r="B6" s="18" t="s">
        <v>3</v>
      </c>
    </row>
    <row r="7" spans="1:75" s="19" customFormat="1">
      <c r="P7" s="20"/>
      <c r="Q7" s="20"/>
      <c r="R7" s="20"/>
      <c r="S7" s="20"/>
      <c r="T7" s="20"/>
      <c r="U7" s="20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2"/>
      <c r="AT7" s="22"/>
      <c r="AU7" s="22"/>
      <c r="AV7" s="22"/>
      <c r="AW7" s="22"/>
      <c r="AX7" s="22"/>
      <c r="AY7" s="22"/>
      <c r="AZ7" s="23"/>
      <c r="BA7" s="23"/>
      <c r="BB7" s="23"/>
      <c r="BD7" s="24"/>
      <c r="BE7" s="23"/>
      <c r="BF7" s="22"/>
      <c r="BG7" s="22"/>
      <c r="BH7" s="22"/>
      <c r="BI7" s="22"/>
      <c r="BJ7" s="22"/>
      <c r="BK7" s="22"/>
      <c r="BL7" s="22"/>
      <c r="BM7" s="22"/>
      <c r="BN7" s="23"/>
      <c r="BO7" s="23"/>
      <c r="BP7" s="23"/>
      <c r="BQ7" s="23"/>
      <c r="BR7" s="23"/>
      <c r="BS7" s="23"/>
      <c r="BT7" s="23"/>
      <c r="BU7" s="23"/>
      <c r="BV7" s="23"/>
      <c r="BW7" s="22"/>
    </row>
    <row r="8" spans="1:75" s="16" customFormat="1" ht="26.25">
      <c r="A8" s="8"/>
      <c r="B8" s="9"/>
      <c r="C8" s="9"/>
      <c r="D8" s="10" t="s">
        <v>4</v>
      </c>
      <c r="E8" s="10" t="s">
        <v>5</v>
      </c>
      <c r="F8" s="10" t="s">
        <v>6</v>
      </c>
      <c r="G8" s="10" t="s">
        <v>7</v>
      </c>
      <c r="H8" s="10" t="s">
        <v>8</v>
      </c>
      <c r="I8" s="10" t="s">
        <v>9</v>
      </c>
      <c r="J8" s="25">
        <v>1</v>
      </c>
      <c r="K8" s="25">
        <v>2</v>
      </c>
      <c r="L8" s="25">
        <v>3</v>
      </c>
      <c r="M8" s="25">
        <v>4</v>
      </c>
      <c r="N8" s="25">
        <v>5</v>
      </c>
      <c r="O8" s="25">
        <v>6</v>
      </c>
      <c r="P8" s="26">
        <v>7</v>
      </c>
      <c r="Q8" s="26">
        <v>8</v>
      </c>
      <c r="R8" s="26">
        <v>9</v>
      </c>
      <c r="S8" s="26">
        <v>10</v>
      </c>
      <c r="T8" s="26" t="s">
        <v>10</v>
      </c>
      <c r="U8" s="11" t="s">
        <v>11</v>
      </c>
      <c r="V8" s="27" t="s">
        <v>12</v>
      </c>
      <c r="W8" s="27" t="s">
        <v>13</v>
      </c>
      <c r="X8" s="27" t="s">
        <v>14</v>
      </c>
      <c r="Y8" s="12"/>
      <c r="Z8" s="28" t="s">
        <v>15</v>
      </c>
      <c r="AA8" s="29" t="s">
        <v>16</v>
      </c>
      <c r="AB8" s="28" t="s">
        <v>17</v>
      </c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</row>
    <row r="10" spans="1:75" s="30" customFormat="1" ht="14.1" customHeight="1">
      <c r="A10" s="30" t="s">
        <v>18</v>
      </c>
    </row>
    <row r="11" spans="1:75" s="30" customFormat="1" ht="14.1" customHeight="1"/>
    <row r="12" spans="1:75" s="17" customFormat="1" ht="18">
      <c r="B12" s="18" t="s">
        <v>19</v>
      </c>
    </row>
    <row r="13" spans="1:75" ht="15">
      <c r="B13" s="32"/>
    </row>
    <row r="14" spans="1:75" ht="15">
      <c r="A14" s="19"/>
      <c r="B14" s="19"/>
      <c r="C14" s="33" t="s">
        <v>20</v>
      </c>
      <c r="D14" s="33"/>
      <c r="E14" s="33"/>
      <c r="F14" s="33"/>
      <c r="G14" s="33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</row>
    <row r="15" spans="1:75" ht="13.35" customHeight="1">
      <c r="A15" s="20"/>
      <c r="B15" s="35"/>
      <c r="C15" s="35"/>
      <c r="G15" s="36"/>
      <c r="H15" s="36"/>
      <c r="I15" s="36"/>
      <c r="J15" s="36"/>
      <c r="K15" s="36"/>
      <c r="L15" s="36"/>
      <c r="M15" s="36"/>
      <c r="N15" s="36"/>
      <c r="O15" s="36"/>
      <c r="P15" s="20"/>
      <c r="Q15" s="36"/>
      <c r="R15" s="20"/>
      <c r="S15" s="20"/>
      <c r="T15" s="20"/>
      <c r="U15" s="20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20"/>
      <c r="AT15" s="20"/>
      <c r="AU15" s="20"/>
      <c r="AV15" s="20"/>
      <c r="AW15" s="20"/>
      <c r="AX15" s="37"/>
      <c r="AY15" s="37"/>
      <c r="AZ15" s="37"/>
      <c r="BA15" s="37"/>
      <c r="BB15" s="37"/>
      <c r="BC15" s="37"/>
      <c r="BD15" s="20"/>
      <c r="BE15" s="20"/>
      <c r="BF15" s="20"/>
      <c r="BG15" s="20"/>
      <c r="BH15" s="20"/>
      <c r="BI15" s="20"/>
      <c r="BJ15" s="20"/>
      <c r="BK15" s="20"/>
      <c r="BL15" s="37"/>
      <c r="BM15" s="37"/>
      <c r="BN15" s="37"/>
      <c r="BO15" s="37"/>
      <c r="BP15" s="37"/>
    </row>
    <row r="16" spans="1:75" ht="15.75">
      <c r="A16" s="20"/>
      <c r="B16" s="35"/>
      <c r="C16" s="35"/>
      <c r="E16" s="31" t="s">
        <v>3</v>
      </c>
      <c r="F16" s="31" t="s">
        <v>21</v>
      </c>
      <c r="G16" s="31" t="s">
        <v>22</v>
      </c>
      <c r="H16" s="38"/>
      <c r="I16" s="39" t="s">
        <v>23</v>
      </c>
      <c r="J16" s="44">
        <v>35</v>
      </c>
      <c r="K16" s="44">
        <v>19</v>
      </c>
      <c r="L16" s="44">
        <v>25</v>
      </c>
      <c r="M16" s="44">
        <v>19</v>
      </c>
      <c r="N16" s="44">
        <v>51</v>
      </c>
      <c r="O16" s="44">
        <v>37</v>
      </c>
      <c r="P16" s="44">
        <v>83</v>
      </c>
      <c r="Q16" s="44">
        <v>235</v>
      </c>
      <c r="R16" s="44">
        <v>377</v>
      </c>
      <c r="S16" s="44">
        <v>1356</v>
      </c>
      <c r="T16" s="45">
        <f>SUM(J16:S16)</f>
        <v>2237</v>
      </c>
      <c r="U16" s="44">
        <v>34</v>
      </c>
      <c r="V16" s="46">
        <f>ROUND((J16*1+K16*2+L16*3+M16*4+N16*5+O16*6+P16*7+Q16*8+R16*9+S16*10)/(SUM(J16:S16)),2)</f>
        <v>8.99</v>
      </c>
      <c r="W16" s="46">
        <f>V16+AB16</f>
        <v>9.0664884390941669</v>
      </c>
      <c r="X16" s="46">
        <f>V16-AB16</f>
        <v>8.9135115609058335</v>
      </c>
      <c r="Y16" s="12"/>
      <c r="Z16" s="40">
        <f>((1-V16)^2)*J16+((2-V16))^2*K16+((3-V16))^2*L16+((4-V16)^2)*M16+((5-V16)^2)*N16+((6-V16)^2)*O16+((7-V16))^2*P16+((8-V16))^2*Q16+((9-V16)^2)*R16+((10-V16)^2)*S16</f>
        <v>7617.8636999999999</v>
      </c>
      <c r="AA16" s="40">
        <f>SQRT((Z16)/(T16-1))</f>
        <v>1.8457832448908666</v>
      </c>
      <c r="AB16" s="40">
        <f>CONFIDENCE(0.05,AA16,T16)</f>
        <v>7.6488439094166208E-2</v>
      </c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20"/>
      <c r="AT16" s="20"/>
      <c r="AU16" s="20"/>
      <c r="AV16" s="20"/>
      <c r="AW16" s="20"/>
      <c r="AX16" s="37"/>
      <c r="AY16" s="37"/>
      <c r="AZ16" s="37"/>
      <c r="BA16" s="37"/>
      <c r="BB16" s="37"/>
      <c r="BC16" s="37"/>
      <c r="BD16" s="20"/>
      <c r="BE16" s="20"/>
      <c r="BF16" s="20"/>
      <c r="BG16" s="20"/>
      <c r="BH16" s="20"/>
      <c r="BI16" s="20"/>
      <c r="BJ16" s="20"/>
      <c r="BK16" s="20"/>
      <c r="BL16" s="37"/>
      <c r="BM16" s="37"/>
      <c r="BN16" s="37"/>
      <c r="BO16" s="37"/>
      <c r="BP16" s="37"/>
    </row>
    <row r="17" spans="1:75" s="22" customFormat="1">
      <c r="A17" s="19"/>
      <c r="B17" s="24"/>
      <c r="C17" s="24"/>
      <c r="E17" s="22" t="s">
        <v>3</v>
      </c>
      <c r="F17" s="22" t="s">
        <v>21</v>
      </c>
      <c r="G17" s="31" t="s">
        <v>22</v>
      </c>
      <c r="H17" s="38"/>
      <c r="I17" s="39" t="s">
        <v>24</v>
      </c>
      <c r="J17" s="44">
        <v>51</v>
      </c>
      <c r="K17" s="44">
        <v>28</v>
      </c>
      <c r="L17" s="44">
        <v>18</v>
      </c>
      <c r="M17" s="44">
        <v>26</v>
      </c>
      <c r="N17" s="44">
        <v>45</v>
      </c>
      <c r="O17" s="44">
        <v>49</v>
      </c>
      <c r="P17" s="44">
        <v>86</v>
      </c>
      <c r="Q17" s="44">
        <v>206</v>
      </c>
      <c r="R17" s="44">
        <v>318</v>
      </c>
      <c r="S17" s="44">
        <v>1420</v>
      </c>
      <c r="T17" s="45">
        <f t="shared" ref="T17:T23" si="0">SUM(J17:S17)</f>
        <v>2247</v>
      </c>
      <c r="U17" s="44">
        <v>24</v>
      </c>
      <c r="V17" s="46">
        <f>ROUND((J17*1+K17*2+L17*3+M17*4+N17*5+O17*6+P17*7+Q17*8+R17*9+S17*10)/(SUM(J17:S17)),2)</f>
        <v>8.94</v>
      </c>
      <c r="W17" s="46">
        <f>V17+AB17</f>
        <v>9.0230336677370229</v>
      </c>
      <c r="X17" s="46">
        <f>V17-AB17</f>
        <v>8.8569663322629761</v>
      </c>
      <c r="Y17" s="12"/>
      <c r="Z17" s="40">
        <f>((1-V17)^2)*J17+((2-V17))^2*K17+((3-V17))^2*L17+((4-V17)^2)*M17+((5-V17)^2)*N17+((6-V17)^2)*O17+((7-V17))^2*P17+((8-V17))^2*Q17+((9-V17)^2)*R17+((10-V17)^2)*S17</f>
        <v>9057.8492000000006</v>
      </c>
      <c r="AA17" s="40">
        <f>SQRT((Z17)/(T17-1))</f>
        <v>2.0082032567869974</v>
      </c>
      <c r="AB17" s="40">
        <f>CONFIDENCE(0.05,AA17,T17)</f>
        <v>8.3033667737023906E-2</v>
      </c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Z17" s="23"/>
      <c r="BA17" s="23"/>
      <c r="BB17" s="23"/>
      <c r="BD17" s="24"/>
      <c r="BE17" s="23"/>
      <c r="BN17" s="23"/>
      <c r="BO17" s="23"/>
      <c r="BP17" s="23"/>
      <c r="BQ17" s="23"/>
      <c r="BR17" s="23"/>
      <c r="BS17" s="23"/>
      <c r="BT17" s="23"/>
      <c r="BU17" s="23"/>
      <c r="BV17" s="23"/>
    </row>
    <row r="18" spans="1:75" s="22" customFormat="1">
      <c r="A18" s="19"/>
      <c r="B18" s="19"/>
      <c r="C18" s="19"/>
      <c r="E18" s="22" t="s">
        <v>3</v>
      </c>
      <c r="F18" s="22" t="s">
        <v>21</v>
      </c>
      <c r="G18" s="31" t="s">
        <v>22</v>
      </c>
      <c r="H18" s="38"/>
      <c r="I18" s="39" t="s">
        <v>25</v>
      </c>
      <c r="J18" s="44">
        <v>30</v>
      </c>
      <c r="K18" s="44">
        <v>10</v>
      </c>
      <c r="L18" s="44">
        <v>16</v>
      </c>
      <c r="M18" s="44">
        <v>24</v>
      </c>
      <c r="N18" s="44">
        <v>35</v>
      </c>
      <c r="O18" s="44">
        <v>40</v>
      </c>
      <c r="P18" s="44">
        <v>58</v>
      </c>
      <c r="Q18" s="44">
        <v>174</v>
      </c>
      <c r="R18" s="44">
        <v>295</v>
      </c>
      <c r="S18" s="44">
        <v>1513</v>
      </c>
      <c r="T18" s="45">
        <f t="shared" si="0"/>
        <v>2195</v>
      </c>
      <c r="U18" s="44">
        <v>76</v>
      </c>
      <c r="V18" s="46">
        <f>ROUND((J18*1+K18*2+L18*3+M18*4+N18*5+O18*6+P18*7+Q18*8+R18*9+S18*10)/(SUM(J18:S18)),2)</f>
        <v>9.1999999999999993</v>
      </c>
      <c r="W18" s="46">
        <f t="shared" ref="W18:W23" si="1">V18+AB18</f>
        <v>9.2711031161655022</v>
      </c>
      <c r="X18" s="46">
        <f t="shared" ref="X18:X23" si="2">V18-AB18</f>
        <v>9.1288968838344964</v>
      </c>
      <c r="Y18" s="12"/>
      <c r="Z18" s="40">
        <f t="shared" ref="Z18:Z23" si="3">((1-V18)^2)*J18+((2-V18))^2*K18+((3-V18))^2*L18+((4-V18)^2)*M18+((5-V18)^2)*N18+((6-V18)^2)*O18+((7-V18))^2*P18+((8-V18))^2*Q18+((9-V18)^2)*R18+((10-V18)^2)*S18</f>
        <v>6338</v>
      </c>
      <c r="AA18" s="40">
        <f t="shared" ref="AA18:AA23" si="4">SQRT((Z18)/(T18-1))</f>
        <v>1.699643375109148</v>
      </c>
      <c r="AB18" s="40">
        <f t="shared" ref="AB18:AB23" si="5">CONFIDENCE(0.05,AA18,T18)</f>
        <v>7.1103116165503008E-2</v>
      </c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Z18" s="23"/>
      <c r="BA18" s="23"/>
      <c r="BB18" s="23"/>
      <c r="BD18" s="24"/>
      <c r="BE18" s="23"/>
      <c r="BN18" s="23"/>
      <c r="BO18" s="23"/>
      <c r="BP18" s="23"/>
      <c r="BQ18" s="23"/>
      <c r="BR18" s="23"/>
      <c r="BS18" s="23"/>
      <c r="BT18" s="23"/>
      <c r="BU18" s="23"/>
      <c r="BV18" s="23"/>
    </row>
    <row r="19" spans="1:75" s="22" customFormat="1">
      <c r="A19" s="19"/>
      <c r="B19" s="19"/>
      <c r="C19" s="19"/>
      <c r="E19" s="22" t="s">
        <v>3</v>
      </c>
      <c r="F19" s="22" t="s">
        <v>21</v>
      </c>
      <c r="G19" s="31" t="s">
        <v>22</v>
      </c>
      <c r="H19" s="38"/>
      <c r="I19" s="39" t="s">
        <v>26</v>
      </c>
      <c r="J19" s="44">
        <v>33</v>
      </c>
      <c r="K19" s="44">
        <v>11</v>
      </c>
      <c r="L19" s="44">
        <v>22</v>
      </c>
      <c r="M19" s="44">
        <v>16</v>
      </c>
      <c r="N19" s="44">
        <v>37</v>
      </c>
      <c r="O19" s="44">
        <v>26</v>
      </c>
      <c r="P19" s="44">
        <v>52</v>
      </c>
      <c r="Q19" s="44">
        <v>134</v>
      </c>
      <c r="R19" s="44">
        <v>290</v>
      </c>
      <c r="S19" s="44">
        <v>1618</v>
      </c>
      <c r="T19" s="45">
        <f t="shared" si="0"/>
        <v>2239</v>
      </c>
      <c r="U19" s="44">
        <v>32</v>
      </c>
      <c r="V19" s="46">
        <f>ROUND((J19*1+K19*2+L19*3+M19*4+N19*5+O19*6+P19*7+Q19*8+R19*9+S19*10)/(SUM(J19:S19)),2)</f>
        <v>9.27</v>
      </c>
      <c r="W19" s="46">
        <f t="shared" si="1"/>
        <v>9.3404150301135314</v>
      </c>
      <c r="X19" s="46">
        <f t="shared" si="2"/>
        <v>9.1995849698864678</v>
      </c>
      <c r="Y19" s="12"/>
      <c r="Z19" s="40">
        <f t="shared" si="3"/>
        <v>6467.6831000000002</v>
      </c>
      <c r="AA19" s="40">
        <f t="shared" si="4"/>
        <v>1.6999820085259389</v>
      </c>
      <c r="AB19" s="40">
        <f t="shared" si="5"/>
        <v>7.041503011353116E-2</v>
      </c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Z19" s="23"/>
      <c r="BA19" s="23"/>
      <c r="BB19" s="23"/>
      <c r="BD19" s="24"/>
      <c r="BE19" s="23"/>
      <c r="BN19" s="23"/>
      <c r="BO19" s="23"/>
      <c r="BP19" s="23"/>
      <c r="BQ19" s="23"/>
      <c r="BR19" s="23"/>
      <c r="BS19" s="23"/>
      <c r="BT19" s="23"/>
      <c r="BU19" s="23"/>
      <c r="BV19" s="23"/>
    </row>
    <row r="20" spans="1:75" s="22" customFormat="1">
      <c r="A20" s="19"/>
      <c r="B20" s="19"/>
      <c r="C20" s="19"/>
      <c r="E20" s="22" t="s">
        <v>3</v>
      </c>
      <c r="F20" s="22" t="s">
        <v>21</v>
      </c>
      <c r="G20" s="31" t="s">
        <v>22</v>
      </c>
      <c r="H20" s="38"/>
      <c r="I20" s="39" t="s">
        <v>27</v>
      </c>
      <c r="J20" s="44">
        <v>52</v>
      </c>
      <c r="K20" s="44">
        <v>25</v>
      </c>
      <c r="L20" s="44">
        <v>26</v>
      </c>
      <c r="M20" s="44">
        <v>22</v>
      </c>
      <c r="N20" s="44">
        <v>52</v>
      </c>
      <c r="O20" s="44">
        <v>43</v>
      </c>
      <c r="P20" s="44">
        <v>88</v>
      </c>
      <c r="Q20" s="44">
        <v>197</v>
      </c>
      <c r="R20" s="44">
        <v>332</v>
      </c>
      <c r="S20" s="44">
        <v>1387</v>
      </c>
      <c r="T20" s="45">
        <f t="shared" si="0"/>
        <v>2224</v>
      </c>
      <c r="U20" s="44">
        <v>47</v>
      </c>
      <c r="V20" s="46">
        <f>ROUND((J20*1+K20*2+L20*3+M20*4+N20*5+O20*6+P20*7+Q20*8+R20*9+S20*10)/(SUM(J20:S20)),2)</f>
        <v>8.92</v>
      </c>
      <c r="W20" s="46">
        <f t="shared" si="1"/>
        <v>9.004453744602964</v>
      </c>
      <c r="X20" s="46">
        <f t="shared" si="2"/>
        <v>8.8355462553970359</v>
      </c>
      <c r="Y20" s="12"/>
      <c r="Z20" s="40">
        <f t="shared" si="3"/>
        <v>9179.4335999999985</v>
      </c>
      <c r="AA20" s="40">
        <f t="shared" si="4"/>
        <v>2.032067879045194</v>
      </c>
      <c r="AB20" s="40">
        <f t="shared" si="5"/>
        <v>8.4453744602963385E-2</v>
      </c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Z20" s="23"/>
      <c r="BA20" s="23"/>
      <c r="BB20" s="23"/>
      <c r="BD20" s="24"/>
      <c r="BE20" s="23"/>
      <c r="BN20" s="23"/>
      <c r="BO20" s="23"/>
      <c r="BP20" s="23"/>
      <c r="BQ20" s="23"/>
      <c r="BR20" s="23"/>
      <c r="BS20" s="23"/>
      <c r="BT20" s="23"/>
      <c r="BU20" s="23"/>
      <c r="BV20" s="23"/>
    </row>
    <row r="21" spans="1:75" s="22" customFormat="1">
      <c r="A21" s="19"/>
      <c r="B21" s="19"/>
      <c r="C21" s="19"/>
      <c r="E21" s="22" t="s">
        <v>3</v>
      </c>
      <c r="F21" s="22" t="s">
        <v>21</v>
      </c>
      <c r="G21" s="31" t="s">
        <v>22</v>
      </c>
      <c r="H21" s="38"/>
      <c r="I21" s="39" t="s">
        <v>28</v>
      </c>
      <c r="J21" s="44">
        <v>73</v>
      </c>
      <c r="K21" s="44">
        <v>23</v>
      </c>
      <c r="L21" s="44">
        <v>45</v>
      </c>
      <c r="M21" s="44">
        <v>36</v>
      </c>
      <c r="N21" s="44">
        <v>84</v>
      </c>
      <c r="O21" s="44">
        <v>74</v>
      </c>
      <c r="P21" s="44">
        <v>147</v>
      </c>
      <c r="Q21" s="44">
        <v>281</v>
      </c>
      <c r="R21" s="44">
        <v>378</v>
      </c>
      <c r="S21" s="44">
        <v>1065</v>
      </c>
      <c r="T21" s="45">
        <f t="shared" si="0"/>
        <v>2206</v>
      </c>
      <c r="U21" s="44">
        <v>65</v>
      </c>
      <c r="V21" s="46">
        <f>ROUND((J21*1+K21*2+L21*3+M21*4+N21*5+O21*6+P21*7+Q21*8+R21*9+S21*10)/(SUM(J21:S21)),2)</f>
        <v>8.43</v>
      </c>
      <c r="W21" s="46">
        <f t="shared" si="1"/>
        <v>8.5254645741647561</v>
      </c>
      <c r="X21" s="46">
        <f t="shared" si="2"/>
        <v>8.3345354258352433</v>
      </c>
      <c r="Y21" s="12"/>
      <c r="Z21" s="40">
        <f t="shared" si="3"/>
        <v>11539.909399999999</v>
      </c>
      <c r="AA21" s="40">
        <f t="shared" si="4"/>
        <v>2.2876885719580744</v>
      </c>
      <c r="AB21" s="40">
        <f t="shared" si="5"/>
        <v>9.5464574164756691E-2</v>
      </c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Z21" s="23"/>
      <c r="BA21" s="23"/>
      <c r="BB21" s="23"/>
      <c r="BD21" s="24"/>
      <c r="BE21" s="23"/>
      <c r="BN21" s="23"/>
      <c r="BO21" s="23"/>
      <c r="BP21" s="23"/>
      <c r="BQ21" s="23"/>
      <c r="BR21" s="23"/>
      <c r="BS21" s="23"/>
      <c r="BT21" s="23"/>
      <c r="BU21" s="23"/>
      <c r="BV21" s="23"/>
    </row>
    <row r="22" spans="1:75" s="22" customFormat="1">
      <c r="A22" s="19"/>
      <c r="B22" s="19"/>
      <c r="C22" s="19"/>
      <c r="E22" s="22" t="s">
        <v>3</v>
      </c>
      <c r="F22" s="22" t="s">
        <v>21</v>
      </c>
      <c r="G22" s="31" t="s">
        <v>22</v>
      </c>
      <c r="H22" s="38"/>
      <c r="I22" s="39" t="s">
        <v>29</v>
      </c>
      <c r="J22" s="44">
        <v>29</v>
      </c>
      <c r="K22" s="44">
        <v>14</v>
      </c>
      <c r="L22" s="44">
        <v>20</v>
      </c>
      <c r="M22" s="44">
        <v>16</v>
      </c>
      <c r="N22" s="44">
        <v>39</v>
      </c>
      <c r="O22" s="44">
        <v>35</v>
      </c>
      <c r="P22" s="44">
        <v>69</v>
      </c>
      <c r="Q22" s="44">
        <v>163</v>
      </c>
      <c r="R22" s="44">
        <v>343</v>
      </c>
      <c r="S22" s="44">
        <v>1493</v>
      </c>
      <c r="T22" s="45">
        <f t="shared" si="0"/>
        <v>2221</v>
      </c>
      <c r="U22" s="44">
        <v>50</v>
      </c>
      <c r="V22" s="46">
        <f>ROUND((J22*1+K22*2+L22*3+M22*4+N22*5+O22*6+P22*7+Q22*8+R22*9+S22*10)/(SUM(J22:S22)),2)</f>
        <v>9.18</v>
      </c>
      <c r="W22" s="46">
        <f t="shared" si="1"/>
        <v>9.2509469556470627</v>
      </c>
      <c r="X22" s="46">
        <f t="shared" si="2"/>
        <v>9.1090530443529367</v>
      </c>
      <c r="Y22" s="12"/>
      <c r="Z22" s="40">
        <f t="shared" si="3"/>
        <v>6460.6004000000003</v>
      </c>
      <c r="AA22" s="40">
        <f t="shared" si="4"/>
        <v>1.7059250746619443</v>
      </c>
      <c r="AB22" s="40">
        <f t="shared" si="5"/>
        <v>7.0946955647062632E-2</v>
      </c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Z22" s="23"/>
      <c r="BA22" s="23"/>
      <c r="BB22" s="23"/>
      <c r="BD22" s="24"/>
      <c r="BE22" s="23"/>
      <c r="BN22" s="23"/>
      <c r="BO22" s="23"/>
      <c r="BP22" s="23"/>
      <c r="BQ22" s="23"/>
      <c r="BR22" s="23"/>
      <c r="BS22" s="23"/>
      <c r="BT22" s="23"/>
      <c r="BU22" s="23"/>
      <c r="BV22" s="23"/>
    </row>
    <row r="23" spans="1:75" s="22" customFormat="1">
      <c r="A23" s="19"/>
      <c r="B23" s="19"/>
      <c r="C23" s="19"/>
      <c r="E23" s="22" t="s">
        <v>3</v>
      </c>
      <c r="F23" s="22" t="s">
        <v>21</v>
      </c>
      <c r="G23" s="31" t="s">
        <v>22</v>
      </c>
      <c r="H23" s="38"/>
      <c r="I23" s="39" t="s">
        <v>30</v>
      </c>
      <c r="J23" s="44">
        <v>34</v>
      </c>
      <c r="K23" s="44">
        <v>15</v>
      </c>
      <c r="L23" s="44">
        <v>14</v>
      </c>
      <c r="M23" s="44">
        <v>11</v>
      </c>
      <c r="N23" s="44">
        <v>74</v>
      </c>
      <c r="O23" s="44">
        <v>34</v>
      </c>
      <c r="P23" s="44">
        <v>74</v>
      </c>
      <c r="Q23" s="44">
        <v>194</v>
      </c>
      <c r="R23" s="44">
        <v>330</v>
      </c>
      <c r="S23" s="44">
        <v>1400</v>
      </c>
      <c r="T23" s="45">
        <f t="shared" si="0"/>
        <v>2180</v>
      </c>
      <c r="U23" s="44">
        <v>91</v>
      </c>
      <c r="V23" s="46">
        <f>ROUND((J23*1+K23*2+L23*3+M23*4+N23*5+O23*6+P23*7+Q23*8+R23*9+S23*10)/(SUM(J23:S23)),2)</f>
        <v>9.07</v>
      </c>
      <c r="W23" s="46">
        <f t="shared" si="1"/>
        <v>9.1455630769821692</v>
      </c>
      <c r="X23" s="46">
        <f t="shared" si="2"/>
        <v>8.9944369230178314</v>
      </c>
      <c r="Y23" s="12"/>
      <c r="Z23" s="40">
        <f t="shared" si="3"/>
        <v>7060.5220000000008</v>
      </c>
      <c r="AA23" s="40">
        <f t="shared" si="4"/>
        <v>1.8000716420396849</v>
      </c>
      <c r="AB23" s="40">
        <f t="shared" si="5"/>
        <v>7.5563076982168395E-2</v>
      </c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Z23" s="23"/>
      <c r="BA23" s="23"/>
      <c r="BB23" s="23"/>
      <c r="BD23" s="24"/>
      <c r="BE23" s="23"/>
      <c r="BN23" s="23"/>
      <c r="BO23" s="23"/>
      <c r="BP23" s="23"/>
      <c r="BQ23" s="23"/>
      <c r="BR23" s="23"/>
      <c r="BS23" s="23"/>
      <c r="BT23" s="23"/>
      <c r="BU23" s="23"/>
      <c r="BV23" s="23"/>
    </row>
    <row r="24" spans="1:75" s="19" customFormat="1">
      <c r="P24" s="20"/>
      <c r="Q24" s="20"/>
      <c r="R24" s="20"/>
      <c r="S24" s="20"/>
      <c r="T24" s="20"/>
      <c r="U24" s="20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2"/>
      <c r="AT24" s="22"/>
      <c r="AU24" s="22"/>
      <c r="AV24" s="22"/>
      <c r="AW24" s="22"/>
      <c r="AX24" s="22"/>
      <c r="AY24" s="22"/>
      <c r="AZ24" s="23"/>
      <c r="BA24" s="23"/>
      <c r="BB24" s="23"/>
      <c r="BD24" s="24"/>
      <c r="BE24" s="23"/>
      <c r="BF24" s="22"/>
      <c r="BG24" s="22"/>
      <c r="BH24" s="22"/>
      <c r="BI24" s="22"/>
      <c r="BJ24" s="22"/>
      <c r="BK24" s="22"/>
      <c r="BL24" s="22"/>
      <c r="BM24" s="22"/>
      <c r="BN24" s="23"/>
      <c r="BO24" s="23"/>
      <c r="BP24" s="23"/>
      <c r="BQ24" s="23"/>
      <c r="BR24" s="23"/>
      <c r="BS24" s="23"/>
      <c r="BT24" s="23"/>
      <c r="BU24" s="23"/>
      <c r="BV24" s="23"/>
      <c r="BW24" s="22"/>
    </row>
    <row r="25" spans="1:75" s="17" customFormat="1" ht="18">
      <c r="B25" s="18" t="s">
        <v>31</v>
      </c>
    </row>
    <row r="26" spans="1:75" s="19" customFormat="1">
      <c r="P26" s="20"/>
      <c r="Q26" s="20"/>
      <c r="R26" s="20"/>
      <c r="S26" s="20"/>
      <c r="T26" s="20"/>
      <c r="U26" s="20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2"/>
      <c r="AT26" s="22"/>
      <c r="AU26" s="22"/>
      <c r="AV26" s="22"/>
      <c r="AW26" s="22"/>
      <c r="AX26" s="22"/>
      <c r="AY26" s="22"/>
      <c r="AZ26" s="23"/>
      <c r="BA26" s="23"/>
      <c r="BB26" s="23"/>
      <c r="BD26" s="24"/>
      <c r="BE26" s="23"/>
      <c r="BF26" s="22"/>
      <c r="BG26" s="22"/>
      <c r="BH26" s="22"/>
      <c r="BI26" s="22"/>
      <c r="BJ26" s="22"/>
      <c r="BK26" s="22"/>
      <c r="BL26" s="22"/>
      <c r="BM26" s="22"/>
      <c r="BN26" s="23"/>
      <c r="BO26" s="23"/>
      <c r="BP26" s="23"/>
      <c r="BQ26" s="23"/>
      <c r="BR26" s="23"/>
      <c r="BS26" s="23"/>
      <c r="BT26" s="23"/>
      <c r="BU26" s="23"/>
      <c r="BV26" s="23"/>
      <c r="BW26" s="22"/>
    </row>
    <row r="27" spans="1:75" ht="15">
      <c r="A27" s="19"/>
      <c r="B27" s="19"/>
      <c r="C27" s="33" t="s">
        <v>32</v>
      </c>
      <c r="D27" s="33"/>
      <c r="E27" s="33"/>
      <c r="F27" s="33"/>
      <c r="G27" s="33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</row>
    <row r="28" spans="1:75">
      <c r="G28" s="13"/>
      <c r="H28" s="36"/>
      <c r="I28" s="36"/>
      <c r="J28" s="36"/>
      <c r="K28" s="36"/>
      <c r="L28" s="36"/>
      <c r="M28" s="36"/>
      <c r="N28" s="36"/>
      <c r="Q28" s="36"/>
      <c r="R28" s="20"/>
      <c r="S28" s="20"/>
      <c r="T28" s="20"/>
      <c r="U28" s="20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</row>
    <row r="29" spans="1:75">
      <c r="E29" s="31" t="s">
        <v>3</v>
      </c>
      <c r="F29" s="31" t="s">
        <v>21</v>
      </c>
      <c r="G29" s="36" t="s">
        <v>33</v>
      </c>
      <c r="H29" s="42"/>
      <c r="I29" s="36" t="s">
        <v>34</v>
      </c>
      <c r="J29" s="44">
        <v>8</v>
      </c>
      <c r="K29" s="44">
        <v>11</v>
      </c>
      <c r="L29" s="44">
        <v>7</v>
      </c>
      <c r="M29" s="44">
        <v>7</v>
      </c>
      <c r="N29" s="44">
        <v>27</v>
      </c>
      <c r="O29" s="44">
        <v>27</v>
      </c>
      <c r="P29" s="44">
        <v>100</v>
      </c>
      <c r="Q29" s="44">
        <v>300</v>
      </c>
      <c r="R29" s="44">
        <v>570</v>
      </c>
      <c r="S29" s="44">
        <v>3699</v>
      </c>
      <c r="T29" s="45">
        <f t="shared" ref="T29:T38" si="6">SUM(J29:S29)</f>
        <v>4756</v>
      </c>
      <c r="U29" s="44">
        <v>1</v>
      </c>
      <c r="V29" s="46">
        <f>ROUND((J29*1+K29*2+L29*3+M29*4+N29*5+O29*6+P29*7+Q29*8+R29*9+S29*10)/(SUM(J29:S29)),2)</f>
        <v>9.59</v>
      </c>
      <c r="W29" s="46">
        <f t="shared" ref="W29:W38" si="7">V29+AB29</f>
        <v>9.6188885303570579</v>
      </c>
      <c r="X29" s="46">
        <f t="shared" ref="X29:X38" si="8">V29-AB29</f>
        <v>9.5611114696429418</v>
      </c>
      <c r="Y29" s="12"/>
      <c r="Z29" s="40">
        <f t="shared" ref="Z29:Z38" si="9">((1-V29)^2)*J29+((2-V29))^2*K29+((3-V29))^2*L29+((4-V29)^2)*M29+((5-V29)^2)*N29+((6-V29)^2)*O29+((7-V29))^2*P29+((8-V29))^2*Q29+((9-V29)^2)*R29+((10-V29)^2)*S29</f>
        <v>4913.0036</v>
      </c>
      <c r="AA29" s="40">
        <f t="shared" ref="AA29:AA38" si="10">SQRT((Z29)/(T29-1))</f>
        <v>1.0164786952809399</v>
      </c>
      <c r="AB29" s="40">
        <f t="shared" ref="AB29:AB38" si="11">CONFIDENCE(0.05,AA29,T29)</f>
        <v>2.8888530357058868E-2</v>
      </c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</row>
    <row r="30" spans="1:75">
      <c r="E30" s="22" t="s">
        <v>3</v>
      </c>
      <c r="F30" s="22" t="s">
        <v>21</v>
      </c>
      <c r="G30" s="36" t="s">
        <v>33</v>
      </c>
      <c r="H30" s="42"/>
      <c r="I30" s="36" t="s">
        <v>35</v>
      </c>
      <c r="J30" s="44">
        <v>6</v>
      </c>
      <c r="K30" s="44">
        <v>8</v>
      </c>
      <c r="L30" s="44">
        <v>4</v>
      </c>
      <c r="M30" s="44">
        <v>8</v>
      </c>
      <c r="N30" s="44">
        <v>35</v>
      </c>
      <c r="O30" s="44">
        <v>38</v>
      </c>
      <c r="P30" s="44">
        <v>93</v>
      </c>
      <c r="Q30" s="44">
        <v>298</v>
      </c>
      <c r="R30" s="44">
        <v>477</v>
      </c>
      <c r="S30" s="44">
        <v>2938</v>
      </c>
      <c r="T30" s="45">
        <f t="shared" si="6"/>
        <v>3905</v>
      </c>
      <c r="U30" s="44">
        <v>852</v>
      </c>
      <c r="V30" s="46">
        <f>ROUND((J30*1+K30*2+L30*3+M30*4+N30*5+O30*6+P30*7+Q30*8+R30*9+S30*10)/(SUM(J30:S30)),2)</f>
        <v>9.52</v>
      </c>
      <c r="W30" s="46">
        <f t="shared" si="7"/>
        <v>9.5539442168369622</v>
      </c>
      <c r="X30" s="46">
        <f t="shared" si="8"/>
        <v>9.486055783163037</v>
      </c>
      <c r="Y30" s="12"/>
      <c r="Z30" s="40">
        <f t="shared" si="9"/>
        <v>4572.6319999999996</v>
      </c>
      <c r="AA30" s="40">
        <f t="shared" si="10"/>
        <v>1.0822515616172381</v>
      </c>
      <c r="AB30" s="40">
        <f t="shared" si="11"/>
        <v>3.3944216836961701E-2</v>
      </c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</row>
    <row r="31" spans="1:75">
      <c r="E31" s="22" t="s">
        <v>3</v>
      </c>
      <c r="F31" s="22" t="s">
        <v>21</v>
      </c>
      <c r="G31" s="36" t="s">
        <v>33</v>
      </c>
      <c r="H31" s="42"/>
      <c r="I31" s="36" t="s">
        <v>36</v>
      </c>
      <c r="J31" s="44">
        <v>11</v>
      </c>
      <c r="K31" s="44">
        <v>10</v>
      </c>
      <c r="L31" s="44">
        <v>6</v>
      </c>
      <c r="M31" s="44">
        <v>8</v>
      </c>
      <c r="N31" s="44">
        <v>36</v>
      </c>
      <c r="O31" s="44">
        <v>28</v>
      </c>
      <c r="P31" s="44">
        <v>98</v>
      </c>
      <c r="Q31" s="44">
        <v>268</v>
      </c>
      <c r="R31" s="44">
        <v>471</v>
      </c>
      <c r="S31" s="44">
        <v>3749</v>
      </c>
      <c r="T31" s="45">
        <f t="shared" si="6"/>
        <v>4685</v>
      </c>
      <c r="U31" s="44">
        <v>72</v>
      </c>
      <c r="V31" s="46">
        <f>ROUND((J31*1+K31*2+L31*3+M31*4+N31*5+O31*6+P31*7+Q31*8+R31*9+S31*10)/(SUM(J31:S31)),2)</f>
        <v>9.6</v>
      </c>
      <c r="W31" s="46">
        <f t="shared" si="7"/>
        <v>9.6300137140901896</v>
      </c>
      <c r="X31" s="46">
        <f t="shared" si="8"/>
        <v>9.5699862859098097</v>
      </c>
      <c r="Y31" s="12"/>
      <c r="Z31" s="40">
        <f t="shared" si="9"/>
        <v>5146</v>
      </c>
      <c r="AA31" s="40">
        <f t="shared" si="10"/>
        <v>1.0481572622731861</v>
      </c>
      <c r="AB31" s="40">
        <f t="shared" si="11"/>
        <v>3.0013714090190345E-2</v>
      </c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</row>
    <row r="32" spans="1:75">
      <c r="E32" s="22" t="s">
        <v>3</v>
      </c>
      <c r="F32" s="22" t="s">
        <v>21</v>
      </c>
      <c r="G32" s="36" t="s">
        <v>33</v>
      </c>
      <c r="H32" s="42"/>
      <c r="I32" s="36" t="s">
        <v>25</v>
      </c>
      <c r="J32" s="44">
        <v>20</v>
      </c>
      <c r="K32" s="44">
        <v>10</v>
      </c>
      <c r="L32" s="44">
        <v>10</v>
      </c>
      <c r="M32" s="44">
        <v>9</v>
      </c>
      <c r="N32" s="44">
        <v>33</v>
      </c>
      <c r="O32" s="44">
        <v>21</v>
      </c>
      <c r="P32" s="44">
        <v>64</v>
      </c>
      <c r="Q32" s="44">
        <v>162</v>
      </c>
      <c r="R32" s="44">
        <v>252</v>
      </c>
      <c r="S32" s="44">
        <v>2174</v>
      </c>
      <c r="T32" s="45">
        <f t="shared" si="6"/>
        <v>2755</v>
      </c>
      <c r="U32" s="44">
        <v>2002</v>
      </c>
      <c r="V32" s="46">
        <f>ROUND((J32*1+K32*2+L32*3+M32*4+N32*5+O32*6+P32*7+Q32*8+R32*9+S32*10)/(SUM(J32:S32)),2)</f>
        <v>9.49</v>
      </c>
      <c r="W32" s="46">
        <f t="shared" si="7"/>
        <v>9.5403069028466359</v>
      </c>
      <c r="X32" s="46">
        <f t="shared" si="8"/>
        <v>9.4396930971533646</v>
      </c>
      <c r="Y32" s="12"/>
      <c r="Z32" s="40">
        <f t="shared" si="9"/>
        <v>4998.5554999999995</v>
      </c>
      <c r="AA32" s="40">
        <f t="shared" si="10"/>
        <v>1.3472254901921148</v>
      </c>
      <c r="AB32" s="40">
        <f t="shared" si="11"/>
        <v>5.03069028466357E-2</v>
      </c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</row>
    <row r="33" spans="1:75">
      <c r="E33" s="22" t="s">
        <v>3</v>
      </c>
      <c r="F33" s="22" t="s">
        <v>21</v>
      </c>
      <c r="G33" s="36" t="s">
        <v>33</v>
      </c>
      <c r="H33" s="42"/>
      <c r="I33" s="36" t="s">
        <v>37</v>
      </c>
      <c r="J33" s="44">
        <v>22</v>
      </c>
      <c r="K33" s="44">
        <v>12</v>
      </c>
      <c r="L33" s="44">
        <v>6</v>
      </c>
      <c r="M33" s="44">
        <v>8</v>
      </c>
      <c r="N33" s="44">
        <v>30</v>
      </c>
      <c r="O33" s="44">
        <v>23</v>
      </c>
      <c r="P33" s="44">
        <v>64</v>
      </c>
      <c r="Q33" s="44">
        <v>164</v>
      </c>
      <c r="R33" s="44">
        <v>263</v>
      </c>
      <c r="S33" s="44">
        <v>2134</v>
      </c>
      <c r="T33" s="45">
        <f t="shared" si="6"/>
        <v>2726</v>
      </c>
      <c r="U33" s="44">
        <v>2031</v>
      </c>
      <c r="V33" s="46">
        <f>ROUND((J33*1+K33*2+L33*3+M33*4+N33*5+O33*6+P33*7+Q33*8+R33*9+S33*10)/(SUM(J33:S33)),2)</f>
        <v>9.48</v>
      </c>
      <c r="W33" s="46">
        <f t="shared" si="7"/>
        <v>9.5309346303814237</v>
      </c>
      <c r="X33" s="46">
        <f t="shared" si="8"/>
        <v>9.4290653696185771</v>
      </c>
      <c r="Y33" s="12"/>
      <c r="Z33" s="40">
        <f t="shared" si="9"/>
        <v>5016.750399999999</v>
      </c>
      <c r="AA33" s="40">
        <f t="shared" si="10"/>
        <v>1.3568379863126316</v>
      </c>
      <c r="AB33" s="40">
        <f t="shared" si="11"/>
        <v>5.0934630381422777E-2</v>
      </c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</row>
    <row r="34" spans="1:75">
      <c r="E34" s="22" t="s">
        <v>3</v>
      </c>
      <c r="F34" s="22" t="s">
        <v>21</v>
      </c>
      <c r="G34" s="36" t="s">
        <v>33</v>
      </c>
      <c r="H34" s="42"/>
      <c r="I34" s="36" t="s">
        <v>26</v>
      </c>
      <c r="J34" s="44">
        <v>9</v>
      </c>
      <c r="K34" s="44">
        <v>1</v>
      </c>
      <c r="L34" s="44"/>
      <c r="M34" s="44">
        <v>3</v>
      </c>
      <c r="N34" s="44">
        <v>11</v>
      </c>
      <c r="O34" s="44">
        <v>7</v>
      </c>
      <c r="P34" s="44">
        <v>34</v>
      </c>
      <c r="Q34" s="44">
        <v>153</v>
      </c>
      <c r="R34" s="44">
        <v>336</v>
      </c>
      <c r="S34" s="44">
        <v>4100</v>
      </c>
      <c r="T34" s="45">
        <f t="shared" si="6"/>
        <v>4654</v>
      </c>
      <c r="U34" s="44">
        <v>103</v>
      </c>
      <c r="V34" s="46">
        <f>ROUND((J34*1+K34*2+L34*3+M34*4+N34*5+O34*6+P34*7+Q34*8+R34*9+S34*10)/(SUM(J34:S34)),2)</f>
        <v>9.8000000000000007</v>
      </c>
      <c r="W34" s="46">
        <f t="shared" si="7"/>
        <v>9.8204372875849355</v>
      </c>
      <c r="X34" s="46">
        <f t="shared" si="8"/>
        <v>9.7795627124150659</v>
      </c>
      <c r="Y34" s="12"/>
      <c r="Z34" s="40">
        <f t="shared" si="9"/>
        <v>2354.56</v>
      </c>
      <c r="AA34" s="40">
        <f t="shared" si="10"/>
        <v>0.71135822055094822</v>
      </c>
      <c r="AB34" s="40">
        <f t="shared" si="11"/>
        <v>2.0437287584935401E-2</v>
      </c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</row>
    <row r="35" spans="1:75">
      <c r="E35" s="22" t="s">
        <v>3</v>
      </c>
      <c r="F35" s="22" t="s">
        <v>21</v>
      </c>
      <c r="G35" s="36" t="s">
        <v>33</v>
      </c>
      <c r="H35" s="42"/>
      <c r="I35" s="36" t="s">
        <v>38</v>
      </c>
      <c r="J35" s="44">
        <v>14</v>
      </c>
      <c r="K35" s="44">
        <v>4</v>
      </c>
      <c r="L35" s="44">
        <v>2</v>
      </c>
      <c r="M35" s="44">
        <v>4</v>
      </c>
      <c r="N35" s="44">
        <v>17</v>
      </c>
      <c r="O35" s="44">
        <v>15</v>
      </c>
      <c r="P35" s="44">
        <v>46</v>
      </c>
      <c r="Q35" s="44">
        <v>106</v>
      </c>
      <c r="R35" s="44">
        <v>153</v>
      </c>
      <c r="S35" s="44">
        <v>1175</v>
      </c>
      <c r="T35" s="45">
        <f t="shared" si="6"/>
        <v>1536</v>
      </c>
      <c r="U35" s="44">
        <v>3221</v>
      </c>
      <c r="V35" s="46">
        <f>ROUND((J35*1+K35*2+L35*3+M35*4+N35*5+O35*6+P35*7+Q35*8+R35*9+S35*10)/(SUM(J35:S35)),2)</f>
        <v>9.4499999999999993</v>
      </c>
      <c r="W35" s="46">
        <f t="shared" si="7"/>
        <v>9.5178342602252481</v>
      </c>
      <c r="X35" s="46">
        <f t="shared" si="8"/>
        <v>9.3821657397747504</v>
      </c>
      <c r="Y35" s="12"/>
      <c r="Z35" s="40">
        <f t="shared" si="9"/>
        <v>2824.2400000000002</v>
      </c>
      <c r="AA35" s="40">
        <f t="shared" si="10"/>
        <v>1.3564275747242507</v>
      </c>
      <c r="AB35" s="40">
        <f t="shared" si="11"/>
        <v>6.7834260225249673E-2</v>
      </c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</row>
    <row r="36" spans="1:75">
      <c r="E36" s="22" t="s">
        <v>3</v>
      </c>
      <c r="F36" s="22" t="s">
        <v>21</v>
      </c>
      <c r="G36" s="36" t="s">
        <v>33</v>
      </c>
      <c r="H36" s="42"/>
      <c r="I36" s="36" t="s">
        <v>39</v>
      </c>
      <c r="J36" s="44">
        <v>10</v>
      </c>
      <c r="K36" s="44">
        <v>3</v>
      </c>
      <c r="L36" s="44">
        <v>6</v>
      </c>
      <c r="M36" s="44">
        <v>4</v>
      </c>
      <c r="N36" s="44">
        <v>15</v>
      </c>
      <c r="O36" s="44">
        <v>20</v>
      </c>
      <c r="P36" s="44">
        <v>58</v>
      </c>
      <c r="Q36" s="44">
        <v>187</v>
      </c>
      <c r="R36" s="44">
        <v>385</v>
      </c>
      <c r="S36" s="44">
        <v>3933</v>
      </c>
      <c r="T36" s="45">
        <f t="shared" si="6"/>
        <v>4621</v>
      </c>
      <c r="U36" s="44">
        <v>136</v>
      </c>
      <c r="V36" s="46">
        <f>ROUND((J36*1+K36*2+L36*3+M36*4+N36*5+O36*6+P36*7+Q36*8+R36*9+S36*10)/(SUM(J36:S36)),2)</f>
        <v>9.73</v>
      </c>
      <c r="W36" s="46">
        <f t="shared" si="7"/>
        <v>9.7548870873253204</v>
      </c>
      <c r="X36" s="46">
        <f t="shared" si="8"/>
        <v>9.7051129126746805</v>
      </c>
      <c r="Y36" s="12"/>
      <c r="Z36" s="40">
        <f t="shared" si="9"/>
        <v>3442.1509000000001</v>
      </c>
      <c r="AA36" s="40">
        <f t="shared" si="10"/>
        <v>0.86316528391687963</v>
      </c>
      <c r="AB36" s="40">
        <f t="shared" si="11"/>
        <v>2.488708732531994E-2</v>
      </c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</row>
    <row r="37" spans="1:75">
      <c r="E37" s="22" t="s">
        <v>3</v>
      </c>
      <c r="F37" s="31" t="s">
        <v>21</v>
      </c>
      <c r="G37" s="36" t="s">
        <v>33</v>
      </c>
      <c r="H37" s="42"/>
      <c r="I37" s="36" t="s">
        <v>40</v>
      </c>
      <c r="J37" s="44">
        <v>13</v>
      </c>
      <c r="K37" s="44">
        <v>5</v>
      </c>
      <c r="L37" s="44">
        <v>5</v>
      </c>
      <c r="M37" s="44">
        <v>7</v>
      </c>
      <c r="N37" s="44">
        <v>26</v>
      </c>
      <c r="O37" s="44">
        <v>16</v>
      </c>
      <c r="P37" s="44">
        <v>61</v>
      </c>
      <c r="Q37" s="44">
        <v>196</v>
      </c>
      <c r="R37" s="44">
        <v>373</v>
      </c>
      <c r="S37" s="44">
        <v>3919</v>
      </c>
      <c r="T37" s="45">
        <f t="shared" si="6"/>
        <v>4621</v>
      </c>
      <c r="U37" s="44">
        <v>136</v>
      </c>
      <c r="V37" s="46">
        <f>ROUND((J37*1+K37*2+L37*3+M37*4+N37*5+O37*6+P37*7+Q37*8+R37*9+S37*10)/(SUM(J37:S37)),2)</f>
        <v>9.6999999999999993</v>
      </c>
      <c r="W37" s="46">
        <f t="shared" si="7"/>
        <v>9.7270693899196292</v>
      </c>
      <c r="X37" s="46">
        <f t="shared" si="8"/>
        <v>9.6729306100803694</v>
      </c>
      <c r="Y37" s="12"/>
      <c r="Z37" s="40">
        <f t="shared" si="9"/>
        <v>4072.29</v>
      </c>
      <c r="AA37" s="40">
        <f t="shared" si="10"/>
        <v>0.9388546489995413</v>
      </c>
      <c r="AB37" s="40">
        <f t="shared" si="11"/>
        <v>2.7069389919630045E-2</v>
      </c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</row>
    <row r="38" spans="1:75">
      <c r="E38" s="22" t="s">
        <v>3</v>
      </c>
      <c r="F38" s="31" t="s">
        <v>21</v>
      </c>
      <c r="G38" s="36" t="s">
        <v>33</v>
      </c>
      <c r="H38" s="42"/>
      <c r="I38" s="36" t="s">
        <v>30</v>
      </c>
      <c r="J38" s="44">
        <v>12</v>
      </c>
      <c r="K38" s="44">
        <v>4</v>
      </c>
      <c r="L38" s="44">
        <v>7</v>
      </c>
      <c r="M38" s="44">
        <v>4</v>
      </c>
      <c r="N38" s="44">
        <v>33</v>
      </c>
      <c r="O38" s="44">
        <v>27</v>
      </c>
      <c r="P38" s="44">
        <v>64</v>
      </c>
      <c r="Q38" s="44">
        <v>235</v>
      </c>
      <c r="R38" s="44">
        <v>445</v>
      </c>
      <c r="S38" s="44">
        <v>3772</v>
      </c>
      <c r="T38" s="45">
        <f t="shared" si="6"/>
        <v>4603</v>
      </c>
      <c r="U38" s="44">
        <v>154</v>
      </c>
      <c r="V38" s="46">
        <f>ROUND((J38*1+K38*2+L38*3+M38*4+N38*5+O38*6+P38*7+Q38*8+R38*9+S38*10)/(SUM(J38:S38)),2)</f>
        <v>9.65</v>
      </c>
      <c r="W38" s="46">
        <f t="shared" si="7"/>
        <v>9.678188954026087</v>
      </c>
      <c r="X38" s="46">
        <f t="shared" si="8"/>
        <v>9.6218110459739137</v>
      </c>
      <c r="Y38" s="12"/>
      <c r="Z38" s="40">
        <f t="shared" si="9"/>
        <v>4381.7674999999999</v>
      </c>
      <c r="AA38" s="40">
        <f t="shared" si="10"/>
        <v>0.97577875383973389</v>
      </c>
      <c r="AB38" s="40">
        <f t="shared" si="11"/>
        <v>2.8188954026085965E-2</v>
      </c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</row>
    <row r="39" spans="1:75">
      <c r="G39" s="36"/>
      <c r="H39" s="36"/>
      <c r="I39" s="36"/>
      <c r="J39" s="36"/>
      <c r="K39" s="36"/>
      <c r="L39" s="36"/>
      <c r="M39" s="36"/>
      <c r="N39" s="36"/>
      <c r="Q39" s="36"/>
      <c r="R39" s="20"/>
      <c r="S39" s="20"/>
      <c r="T39" s="20"/>
      <c r="U39" s="20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</row>
    <row r="40" spans="1:75">
      <c r="G40" s="36"/>
      <c r="H40" s="36"/>
      <c r="I40" s="36"/>
      <c r="J40" s="36"/>
      <c r="K40" s="36"/>
      <c r="L40" s="36"/>
      <c r="M40" s="36"/>
      <c r="N40" s="36"/>
      <c r="Q40" s="36"/>
      <c r="R40" s="20"/>
      <c r="S40" s="20"/>
      <c r="T40" s="20"/>
      <c r="U40" s="20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</row>
    <row r="41" spans="1:75" s="17" customFormat="1" ht="18">
      <c r="B41" s="18" t="s">
        <v>41</v>
      </c>
      <c r="C41" s="43"/>
    </row>
    <row r="42" spans="1:75" s="19" customFormat="1">
      <c r="P42" s="20"/>
      <c r="Q42" s="20"/>
      <c r="R42" s="20"/>
      <c r="S42" s="20"/>
      <c r="T42" s="20"/>
      <c r="U42" s="20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2"/>
      <c r="AT42" s="22"/>
      <c r="AU42" s="22"/>
      <c r="AV42" s="22"/>
      <c r="AW42" s="22"/>
      <c r="AX42" s="22"/>
      <c r="AY42" s="22"/>
      <c r="AZ42" s="23"/>
      <c r="BA42" s="23"/>
      <c r="BB42" s="23"/>
      <c r="BD42" s="24"/>
      <c r="BE42" s="23"/>
      <c r="BF42" s="22"/>
      <c r="BG42" s="22"/>
      <c r="BH42" s="22"/>
      <c r="BI42" s="22"/>
      <c r="BJ42" s="22"/>
      <c r="BK42" s="22"/>
      <c r="BL42" s="22"/>
      <c r="BM42" s="22"/>
      <c r="BN42" s="23"/>
      <c r="BO42" s="23"/>
      <c r="BP42" s="23"/>
      <c r="BQ42" s="23"/>
      <c r="BR42" s="23"/>
      <c r="BS42" s="23"/>
      <c r="BT42" s="23"/>
      <c r="BU42" s="23"/>
      <c r="BV42" s="23"/>
      <c r="BW42" s="22"/>
    </row>
    <row r="43" spans="1:75" ht="13.5" customHeight="1">
      <c r="A43" s="19"/>
      <c r="B43" s="19"/>
      <c r="C43" s="33" t="s">
        <v>42</v>
      </c>
      <c r="D43" s="33"/>
      <c r="E43" s="33"/>
      <c r="F43" s="33"/>
      <c r="G43" s="33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</row>
    <row r="44" spans="1:75" s="19" customFormat="1">
      <c r="P44" s="20"/>
      <c r="Q44" s="20"/>
      <c r="R44" s="20"/>
      <c r="S44" s="20"/>
      <c r="T44" s="20"/>
      <c r="U44" s="20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2"/>
      <c r="AT44" s="22"/>
      <c r="AU44" s="22"/>
      <c r="AV44" s="22"/>
      <c r="AW44" s="22"/>
      <c r="AX44" s="22"/>
      <c r="AY44" s="22"/>
      <c r="AZ44" s="23"/>
      <c r="BA44" s="23"/>
      <c r="BB44" s="23"/>
      <c r="BD44" s="24"/>
      <c r="BE44" s="23"/>
      <c r="BF44" s="22"/>
      <c r="BG44" s="22"/>
      <c r="BH44" s="22"/>
      <c r="BI44" s="22"/>
      <c r="BJ44" s="22"/>
      <c r="BK44" s="22"/>
      <c r="BL44" s="22"/>
      <c r="BM44" s="22"/>
      <c r="BN44" s="23"/>
      <c r="BO44" s="23"/>
      <c r="BP44" s="23"/>
      <c r="BQ44" s="23"/>
      <c r="BR44" s="23"/>
      <c r="BS44" s="23"/>
      <c r="BT44" s="23"/>
      <c r="BU44" s="23"/>
      <c r="BV44" s="23"/>
      <c r="BW44" s="22"/>
    </row>
    <row r="45" spans="1:75">
      <c r="E45" s="31" t="s">
        <v>3</v>
      </c>
      <c r="F45" s="31" t="s">
        <v>21</v>
      </c>
      <c r="G45" s="31" t="s">
        <v>43</v>
      </c>
      <c r="H45" s="42"/>
      <c r="I45" s="36" t="s">
        <v>44</v>
      </c>
      <c r="J45" s="44">
        <v>13</v>
      </c>
      <c r="K45" s="44">
        <v>5</v>
      </c>
      <c r="L45" s="44">
        <v>8</v>
      </c>
      <c r="M45" s="44">
        <v>4</v>
      </c>
      <c r="N45" s="44">
        <v>26</v>
      </c>
      <c r="O45" s="44">
        <v>30</v>
      </c>
      <c r="P45" s="44">
        <v>78</v>
      </c>
      <c r="Q45" s="44">
        <v>159</v>
      </c>
      <c r="R45" s="44">
        <v>228</v>
      </c>
      <c r="S45" s="44">
        <v>712</v>
      </c>
      <c r="T45" s="45">
        <f t="shared" ref="T45" si="12">SUM(J45:S45)</f>
        <v>1263</v>
      </c>
      <c r="U45" s="44"/>
      <c r="V45" s="46">
        <f>ROUND((J45*1+K45*2+L45*3+M45*4+N45*5+O45*6+P45*7+Q45*8+R45*9+S45*10)/(SUM(J45:S45)),2)</f>
        <v>9</v>
      </c>
      <c r="W45" s="46">
        <f t="shared" ref="W45:W53" si="13">V45+AB45</f>
        <v>9.0896395228312254</v>
      </c>
      <c r="X45" s="46">
        <f t="shared" ref="X45:X53" si="14">V45-AB45</f>
        <v>8.9103604771687746</v>
      </c>
      <c r="Y45" s="12"/>
      <c r="Z45" s="40">
        <f t="shared" ref="Z45:Z53" si="15">((1-V45)^2)*J45+((2-V45))^2*K45+((3-V45))^2*L45+((4-V45)^2)*M45+((5-V45)^2)*N45+((6-V45)^2)*O45+((7-V45))^2*P45+((8-V45))^2*Q45+((9-V45)^2)*R45+((10-V45)^2)*S45</f>
        <v>3334</v>
      </c>
      <c r="AA45" s="40">
        <f t="shared" ref="AA45:AA53" si="16">SQRT((Z45)/(T45-1))</f>
        <v>1.6253732961453822</v>
      </c>
      <c r="AB45" s="40">
        <f t="shared" ref="AB45:AB53" si="17">CONFIDENCE(0.05,AA45,T45)</f>
        <v>8.9639522831225546E-2</v>
      </c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</row>
    <row r="46" spans="1:75">
      <c r="E46" s="31" t="s">
        <v>3</v>
      </c>
      <c r="F46" s="22" t="s">
        <v>21</v>
      </c>
      <c r="G46" s="31" t="s">
        <v>43</v>
      </c>
      <c r="H46" s="42"/>
      <c r="I46" s="36" t="s">
        <v>45</v>
      </c>
      <c r="J46" s="44">
        <v>1</v>
      </c>
      <c r="K46" s="44">
        <v>7</v>
      </c>
      <c r="L46" s="44">
        <v>8</v>
      </c>
      <c r="M46" s="44">
        <v>13</v>
      </c>
      <c r="N46" s="44">
        <v>33</v>
      </c>
      <c r="O46" s="44">
        <v>40</v>
      </c>
      <c r="P46" s="44">
        <v>109</v>
      </c>
      <c r="Q46" s="44">
        <v>213</v>
      </c>
      <c r="R46" s="44">
        <v>201</v>
      </c>
      <c r="S46" s="44">
        <v>619</v>
      </c>
      <c r="T46" s="45">
        <f t="shared" ref="T46:T53" si="18">SUM(J46:S46)</f>
        <v>1244</v>
      </c>
      <c r="U46" s="44">
        <v>19</v>
      </c>
      <c r="V46" s="46">
        <f>ROUND((J46*1+K46*2+L46*3+M46*4+N46*5+O46*6+P46*7+Q46*8+R46*9+S46*10)/(SUM(J46:S46)),2)</f>
        <v>8.81</v>
      </c>
      <c r="W46" s="46">
        <f t="shared" si="13"/>
        <v>8.8982089005437874</v>
      </c>
      <c r="X46" s="46">
        <f t="shared" si="14"/>
        <v>8.7217910994562136</v>
      </c>
      <c r="Y46" s="12"/>
      <c r="Z46" s="40">
        <f t="shared" si="15"/>
        <v>3131.9884000000002</v>
      </c>
      <c r="AA46" s="40">
        <f t="shared" si="16"/>
        <v>1.5873566221416024</v>
      </c>
      <c r="AB46" s="40">
        <f t="shared" si="17"/>
        <v>8.8208900543787161E-2</v>
      </c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</row>
    <row r="47" spans="1:75">
      <c r="E47" s="31" t="s">
        <v>3</v>
      </c>
      <c r="F47" s="22" t="s">
        <v>21</v>
      </c>
      <c r="G47" s="31" t="s">
        <v>43</v>
      </c>
      <c r="H47" s="42"/>
      <c r="I47" s="22" t="s">
        <v>46</v>
      </c>
      <c r="J47" s="44">
        <v>3</v>
      </c>
      <c r="K47" s="44">
        <v>3</v>
      </c>
      <c r="L47" s="44">
        <v>5</v>
      </c>
      <c r="M47" s="44">
        <v>8</v>
      </c>
      <c r="N47" s="44">
        <v>16</v>
      </c>
      <c r="O47" s="44">
        <v>24</v>
      </c>
      <c r="P47" s="44">
        <v>56</v>
      </c>
      <c r="Q47" s="44">
        <v>163</v>
      </c>
      <c r="R47" s="44">
        <v>202</v>
      </c>
      <c r="S47" s="44">
        <v>765</v>
      </c>
      <c r="T47" s="45">
        <f t="shared" si="18"/>
        <v>1245</v>
      </c>
      <c r="U47" s="44">
        <v>18</v>
      </c>
      <c r="V47" s="46">
        <f>ROUND((J47*1+K47*2+L47*3+M47*4+N47*5+O47*6+P47*7+Q47*8+R47*9+S47*10)/(SUM(J47:S47)),2)</f>
        <v>9.19</v>
      </c>
      <c r="W47" s="46">
        <f t="shared" si="13"/>
        <v>9.2654823637987214</v>
      </c>
      <c r="X47" s="46">
        <f t="shared" si="14"/>
        <v>9.1145176362012776</v>
      </c>
      <c r="Y47" s="12"/>
      <c r="Z47" s="40">
        <f t="shared" si="15"/>
        <v>2297.1244999999999</v>
      </c>
      <c r="AA47" s="40">
        <f t="shared" si="16"/>
        <v>1.358883035030569</v>
      </c>
      <c r="AB47" s="40">
        <f t="shared" si="17"/>
        <v>7.5482363798721933E-2</v>
      </c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</row>
    <row r="48" spans="1:75">
      <c r="E48" s="31" t="s">
        <v>3</v>
      </c>
      <c r="F48" s="22" t="s">
        <v>21</v>
      </c>
      <c r="G48" s="31" t="s">
        <v>43</v>
      </c>
      <c r="H48" s="42"/>
      <c r="I48" s="22" t="s">
        <v>47</v>
      </c>
      <c r="J48" s="44">
        <v>20</v>
      </c>
      <c r="K48" s="44">
        <v>15</v>
      </c>
      <c r="L48" s="44">
        <v>20</v>
      </c>
      <c r="M48" s="44">
        <v>27</v>
      </c>
      <c r="N48" s="44">
        <v>61</v>
      </c>
      <c r="O48" s="44">
        <v>39</v>
      </c>
      <c r="P48" s="44">
        <v>80</v>
      </c>
      <c r="Q48" s="44">
        <v>170</v>
      </c>
      <c r="R48" s="44">
        <v>139</v>
      </c>
      <c r="S48" s="44">
        <v>674</v>
      </c>
      <c r="T48" s="45">
        <f t="shared" si="18"/>
        <v>1245</v>
      </c>
      <c r="U48" s="44">
        <v>18</v>
      </c>
      <c r="V48" s="46">
        <f>ROUND((J48*1+K48*2+L48*3+M48*4+N48*5+O48*6+P48*7+Q48*8+R48*9+S48*10)/(SUM(J48:S48)),2)</f>
        <v>8.57</v>
      </c>
      <c r="W48" s="46">
        <f t="shared" si="13"/>
        <v>8.6885826162818773</v>
      </c>
      <c r="X48" s="46">
        <f t="shared" si="14"/>
        <v>8.4514173837181232</v>
      </c>
      <c r="Y48" s="12"/>
      <c r="Z48" s="40">
        <f t="shared" si="15"/>
        <v>5669.3805000000011</v>
      </c>
      <c r="AA48" s="40">
        <f t="shared" si="16"/>
        <v>2.1348020571357726</v>
      </c>
      <c r="AB48" s="40">
        <f t="shared" si="17"/>
        <v>0.11858261628187697</v>
      </c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</row>
    <row r="49" spans="1:74">
      <c r="E49" s="31" t="s">
        <v>3</v>
      </c>
      <c r="F49" s="22" t="s">
        <v>21</v>
      </c>
      <c r="G49" s="31" t="s">
        <v>43</v>
      </c>
      <c r="H49" s="42"/>
      <c r="I49" s="22" t="s">
        <v>48</v>
      </c>
      <c r="J49" s="44">
        <v>9</v>
      </c>
      <c r="K49" s="44">
        <v>4</v>
      </c>
      <c r="L49" s="44">
        <v>7</v>
      </c>
      <c r="M49" s="44">
        <v>2</v>
      </c>
      <c r="N49" s="44">
        <v>19</v>
      </c>
      <c r="O49" s="44">
        <v>18</v>
      </c>
      <c r="P49" s="44">
        <v>35</v>
      </c>
      <c r="Q49" s="44">
        <v>105</v>
      </c>
      <c r="R49" s="44">
        <v>135</v>
      </c>
      <c r="S49" s="44">
        <v>864</v>
      </c>
      <c r="T49" s="45">
        <f t="shared" si="18"/>
        <v>1198</v>
      </c>
      <c r="U49" s="44">
        <v>65</v>
      </c>
      <c r="V49" s="46">
        <f>ROUND((J49*1+K49*2+L49*3+M49*4+N49*5+O49*6+P49*7+Q49*8+R49*9+S49*10)/(SUM(J49:S49)),2)</f>
        <v>9.34</v>
      </c>
      <c r="W49" s="46">
        <f t="shared" si="13"/>
        <v>9.4220110758084061</v>
      </c>
      <c r="X49" s="46">
        <f t="shared" si="14"/>
        <v>9.2579889241915936</v>
      </c>
      <c r="Y49" s="12"/>
      <c r="Z49" s="40">
        <f t="shared" si="15"/>
        <v>2510.7287999999994</v>
      </c>
      <c r="AA49" s="40">
        <f t="shared" si="16"/>
        <v>1.4482809791218743</v>
      </c>
      <c r="AB49" s="40">
        <f t="shared" si="17"/>
        <v>8.2011075808405581E-2</v>
      </c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</row>
    <row r="50" spans="1:74">
      <c r="E50" s="31" t="s">
        <v>3</v>
      </c>
      <c r="F50" s="22" t="s">
        <v>21</v>
      </c>
      <c r="G50" s="31" t="s">
        <v>43</v>
      </c>
      <c r="H50" s="42"/>
      <c r="I50" s="22" t="s">
        <v>49</v>
      </c>
      <c r="J50" s="44">
        <v>6</v>
      </c>
      <c r="K50" s="44">
        <v>1</v>
      </c>
      <c r="L50" s="44">
        <v>4</v>
      </c>
      <c r="M50" s="44">
        <v>2</v>
      </c>
      <c r="N50" s="44">
        <v>6</v>
      </c>
      <c r="O50" s="44">
        <v>9</v>
      </c>
      <c r="P50" s="44">
        <v>21</v>
      </c>
      <c r="Q50" s="44">
        <v>72</v>
      </c>
      <c r="R50" s="44">
        <v>122</v>
      </c>
      <c r="S50" s="44">
        <v>961</v>
      </c>
      <c r="T50" s="45">
        <f t="shared" si="18"/>
        <v>1204</v>
      </c>
      <c r="U50" s="44">
        <v>59</v>
      </c>
      <c r="V50" s="46">
        <f>ROUND((J50*1+K50*2+L50*3+M50*4+N50*5+O50*6+P50*7+Q50*8+R50*9+S50*10)/(SUM(J50:S50)),2)</f>
        <v>9.59</v>
      </c>
      <c r="W50" s="46">
        <f t="shared" si="13"/>
        <v>9.6531965305758138</v>
      </c>
      <c r="X50" s="46">
        <f t="shared" si="14"/>
        <v>9.5268034694241859</v>
      </c>
      <c r="Y50" s="12"/>
      <c r="Z50" s="40">
        <f t="shared" si="15"/>
        <v>1505.8523999999998</v>
      </c>
      <c r="AA50" s="40">
        <f t="shared" si="16"/>
        <v>1.118815280072047</v>
      </c>
      <c r="AB50" s="40">
        <f t="shared" si="17"/>
        <v>6.3196530575813467E-2</v>
      </c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</row>
    <row r="51" spans="1:74">
      <c r="E51" s="31" t="s">
        <v>3</v>
      </c>
      <c r="F51" s="22" t="s">
        <v>21</v>
      </c>
      <c r="G51" s="31" t="s">
        <v>43</v>
      </c>
      <c r="H51" s="42"/>
      <c r="I51" s="22" t="s">
        <v>28</v>
      </c>
      <c r="J51" s="44">
        <v>13</v>
      </c>
      <c r="K51" s="44">
        <v>7</v>
      </c>
      <c r="L51" s="44">
        <v>9</v>
      </c>
      <c r="M51" s="44">
        <v>7</v>
      </c>
      <c r="N51" s="44">
        <v>21</v>
      </c>
      <c r="O51" s="44">
        <v>18</v>
      </c>
      <c r="P51" s="44">
        <v>44</v>
      </c>
      <c r="Q51" s="44">
        <v>101</v>
      </c>
      <c r="R51" s="44">
        <v>152</v>
      </c>
      <c r="S51" s="44">
        <v>684</v>
      </c>
      <c r="T51" s="45">
        <f t="shared" si="18"/>
        <v>1056</v>
      </c>
      <c r="U51" s="44">
        <v>207</v>
      </c>
      <c r="V51" s="46">
        <f>ROUND((J51*1+K51*2+L51*3+M51*4+N51*5+O51*6+P51*7+Q51*8+R51*9+S51*10)/(SUM(J51:S51)),2)</f>
        <v>9.11</v>
      </c>
      <c r="W51" s="46">
        <f t="shared" si="13"/>
        <v>9.2137290586851108</v>
      </c>
      <c r="X51" s="46">
        <f t="shared" si="14"/>
        <v>9.006270941314888</v>
      </c>
      <c r="Y51" s="12"/>
      <c r="Z51" s="40">
        <f t="shared" si="15"/>
        <v>3120.4775999999993</v>
      </c>
      <c r="AA51" s="40">
        <f t="shared" si="16"/>
        <v>1.719825186751776</v>
      </c>
      <c r="AB51" s="40">
        <f t="shared" si="17"/>
        <v>0.1037290586851121</v>
      </c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</row>
    <row r="52" spans="1:74">
      <c r="E52" s="31" t="s">
        <v>3</v>
      </c>
      <c r="F52" s="22" t="s">
        <v>21</v>
      </c>
      <c r="G52" s="31" t="s">
        <v>43</v>
      </c>
      <c r="H52" s="42"/>
      <c r="I52" s="22" t="s">
        <v>50</v>
      </c>
      <c r="J52" s="44">
        <v>13</v>
      </c>
      <c r="K52" s="44">
        <v>9</v>
      </c>
      <c r="L52" s="44">
        <v>5</v>
      </c>
      <c r="M52" s="44">
        <v>12</v>
      </c>
      <c r="N52" s="44">
        <v>28</v>
      </c>
      <c r="O52" s="44">
        <v>16</v>
      </c>
      <c r="P52" s="44">
        <v>55</v>
      </c>
      <c r="Q52" s="44">
        <v>108</v>
      </c>
      <c r="R52" s="44">
        <v>140</v>
      </c>
      <c r="S52" s="44">
        <v>850</v>
      </c>
      <c r="T52" s="45">
        <f t="shared" si="18"/>
        <v>1236</v>
      </c>
      <c r="U52" s="44">
        <v>27</v>
      </c>
      <c r="V52" s="46">
        <f>ROUND((J52*1+K52*2+L52*3+M52*4+N52*5+O52*6+P52*7+Q52*8+R52*9+S52*10)/(SUM(J52:S52)),2)</f>
        <v>9.17</v>
      </c>
      <c r="W52" s="46">
        <f t="shared" si="13"/>
        <v>9.2636581168201957</v>
      </c>
      <c r="X52" s="46">
        <f t="shared" si="14"/>
        <v>9.0763418831798042</v>
      </c>
      <c r="Y52" s="12"/>
      <c r="Z52" s="40">
        <f t="shared" si="15"/>
        <v>3485.6203999999998</v>
      </c>
      <c r="AA52" s="40">
        <f t="shared" si="16"/>
        <v>1.6799894929303205</v>
      </c>
      <c r="AB52" s="40">
        <f t="shared" si="17"/>
        <v>9.3658116820195703E-2</v>
      </c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</row>
    <row r="53" spans="1:74">
      <c r="E53" s="31" t="s">
        <v>3</v>
      </c>
      <c r="F53" s="31" t="s">
        <v>21</v>
      </c>
      <c r="G53" s="31" t="s">
        <v>43</v>
      </c>
      <c r="H53" s="42"/>
      <c r="I53" s="22" t="s">
        <v>30</v>
      </c>
      <c r="J53" s="44">
        <v>9</v>
      </c>
      <c r="K53" s="44">
        <v>8</v>
      </c>
      <c r="L53" s="44">
        <v>9</v>
      </c>
      <c r="M53" s="44">
        <v>13</v>
      </c>
      <c r="N53" s="44">
        <v>33</v>
      </c>
      <c r="O53" s="44">
        <v>19</v>
      </c>
      <c r="P53" s="44">
        <v>56</v>
      </c>
      <c r="Q53" s="44">
        <v>151</v>
      </c>
      <c r="R53" s="44">
        <v>177</v>
      </c>
      <c r="S53" s="44">
        <v>762</v>
      </c>
      <c r="T53" s="45">
        <f t="shared" si="18"/>
        <v>1237</v>
      </c>
      <c r="U53" s="44">
        <v>26</v>
      </c>
      <c r="V53" s="46">
        <f>ROUND((J53*1+K53*2+L53*3+M53*4+N53*5+O53*6+P53*7+Q53*8+R53*9+S53*10)/(SUM(J53:S53)),2)</f>
        <v>9.0500000000000007</v>
      </c>
      <c r="W53" s="46">
        <f t="shared" si="13"/>
        <v>9.1431001740019724</v>
      </c>
      <c r="X53" s="46">
        <f t="shared" si="14"/>
        <v>8.956899825998029</v>
      </c>
      <c r="Y53" s="12"/>
      <c r="Z53" s="40">
        <f t="shared" si="15"/>
        <v>3449.7925000000005</v>
      </c>
      <c r="AA53" s="40">
        <f t="shared" si="16"/>
        <v>1.6706568336027092</v>
      </c>
      <c r="AB53" s="40">
        <f t="shared" si="17"/>
        <v>9.3100174001970792E-2</v>
      </c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</row>
    <row r="54" spans="1:74">
      <c r="G54" s="22"/>
      <c r="H54" s="22"/>
      <c r="I54" s="22"/>
      <c r="J54" s="22"/>
      <c r="K54" s="22"/>
      <c r="L54" s="22"/>
      <c r="O54" s="22"/>
      <c r="P54" s="20"/>
      <c r="Q54" s="20"/>
      <c r="R54" s="20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</row>
    <row r="55" spans="1:74" s="30" customFormat="1" ht="14.1" customHeight="1">
      <c r="A55" s="30" t="s">
        <v>51</v>
      </c>
    </row>
    <row r="56" spans="1:74" s="30" customFormat="1" ht="14.1" customHeight="1"/>
    <row r="57" spans="1:74" s="17" customFormat="1" ht="18">
      <c r="B57" s="18" t="s">
        <v>19</v>
      </c>
    </row>
    <row r="58" spans="1:74" ht="15">
      <c r="B58" s="32"/>
    </row>
    <row r="59" spans="1:74" ht="15">
      <c r="A59" s="19"/>
      <c r="B59" s="19"/>
      <c r="C59" s="33" t="s">
        <v>20</v>
      </c>
      <c r="D59" s="33"/>
      <c r="E59" s="33"/>
      <c r="F59" s="33"/>
      <c r="G59" s="33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</row>
    <row r="60" spans="1:74" ht="13.35" customHeight="1">
      <c r="A60" s="20"/>
      <c r="B60" s="35"/>
      <c r="C60" s="35"/>
      <c r="G60" s="36"/>
      <c r="H60" s="36"/>
      <c r="I60" s="36"/>
      <c r="J60" s="36"/>
      <c r="K60" s="36"/>
      <c r="L60" s="36"/>
      <c r="M60" s="36"/>
      <c r="N60" s="36"/>
      <c r="O60" s="36"/>
      <c r="P60" s="20"/>
      <c r="Q60" s="36"/>
      <c r="R60" s="20"/>
      <c r="S60" s="20"/>
      <c r="T60" s="20"/>
      <c r="U60" s="20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20"/>
      <c r="AT60" s="20"/>
      <c r="AU60" s="20"/>
      <c r="AV60" s="20"/>
      <c r="AW60" s="20"/>
      <c r="AX60" s="37"/>
      <c r="AY60" s="37"/>
      <c r="AZ60" s="37"/>
      <c r="BA60" s="37"/>
      <c r="BB60" s="37"/>
      <c r="BC60" s="37"/>
      <c r="BD60" s="20"/>
      <c r="BE60" s="20"/>
      <c r="BF60" s="20"/>
      <c r="BG60" s="20"/>
      <c r="BH60" s="20"/>
      <c r="BI60" s="20"/>
      <c r="BJ60" s="20"/>
      <c r="BK60" s="20"/>
      <c r="BL60" s="37"/>
      <c r="BM60" s="37"/>
      <c r="BN60" s="37"/>
      <c r="BO60" s="37"/>
      <c r="BP60" s="37"/>
    </row>
    <row r="61" spans="1:74" ht="15.75">
      <c r="A61" s="20"/>
      <c r="B61" s="35"/>
      <c r="C61" s="35"/>
      <c r="E61" s="31" t="s">
        <v>3</v>
      </c>
      <c r="F61" s="31" t="s">
        <v>21</v>
      </c>
      <c r="G61" s="31" t="s">
        <v>22</v>
      </c>
      <c r="H61" s="38"/>
      <c r="I61" s="39" t="s">
        <v>23</v>
      </c>
      <c r="J61" s="44">
        <v>8</v>
      </c>
      <c r="K61" s="44">
        <v>2</v>
      </c>
      <c r="L61" s="44">
        <v>4</v>
      </c>
      <c r="M61" s="44">
        <v>1</v>
      </c>
      <c r="N61" s="44">
        <v>8</v>
      </c>
      <c r="O61" s="44">
        <v>11</v>
      </c>
      <c r="P61" s="44">
        <v>14</v>
      </c>
      <c r="Q61" s="44">
        <v>50</v>
      </c>
      <c r="R61" s="44">
        <v>81</v>
      </c>
      <c r="S61" s="44">
        <v>316</v>
      </c>
      <c r="T61" s="45">
        <f t="shared" ref="T61:T68" si="19">SUM(J61:S61)</f>
        <v>495</v>
      </c>
      <c r="U61" s="44">
        <v>9</v>
      </c>
      <c r="V61" s="46">
        <f>ROUND((J61*1+K61*2+L61*3+M61*4+N61*5+O61*6+P61*7+Q61*8+R61*9+S61*10)/(SUM(J61:S61)),2)</f>
        <v>9.1300000000000008</v>
      </c>
      <c r="W61" s="46">
        <f>V61+AB61</f>
        <v>9.2793154198855561</v>
      </c>
      <c r="X61" s="46">
        <f>V61-AB61</f>
        <v>8.9806845801144455</v>
      </c>
      <c r="Y61" s="12"/>
      <c r="Z61" s="40">
        <f>((1-V61)^2)*J61+((2-V61))^2*K61+((3-V61))^2*L61+((4-V61)^2)*M61+((5-V61)^2)*N61+((6-V61)^2)*O61+((7-V61))^2*P61+((8-V61))^2*Q61+((9-V61)^2)*R61+((10-V61)^2)*S61</f>
        <v>1419.2055</v>
      </c>
      <c r="AA61" s="40">
        <f>SQRT((Z61)/(T61-1))</f>
        <v>1.6949588866784835</v>
      </c>
      <c r="AB61" s="40">
        <f>CONFIDENCE(0.05,AA61,T61)</f>
        <v>0.14931541988555563</v>
      </c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20"/>
      <c r="AT61" s="20"/>
      <c r="AU61" s="20"/>
      <c r="AV61" s="20"/>
      <c r="AW61" s="20"/>
      <c r="AX61" s="37"/>
      <c r="AY61" s="37"/>
      <c r="AZ61" s="37"/>
      <c r="BA61" s="37"/>
      <c r="BB61" s="37"/>
      <c r="BC61" s="37"/>
      <c r="BD61" s="20"/>
      <c r="BE61" s="20"/>
      <c r="BF61" s="20"/>
      <c r="BG61" s="20"/>
      <c r="BH61" s="20"/>
      <c r="BI61" s="20"/>
      <c r="BJ61" s="20"/>
      <c r="BK61" s="20"/>
      <c r="BL61" s="37"/>
      <c r="BM61" s="37"/>
      <c r="BN61" s="37"/>
      <c r="BO61" s="37"/>
      <c r="BP61" s="37"/>
    </row>
    <row r="62" spans="1:74" s="22" customFormat="1">
      <c r="A62" s="19"/>
      <c r="B62" s="24"/>
      <c r="C62" s="24"/>
      <c r="E62" s="22" t="s">
        <v>3</v>
      </c>
      <c r="F62" s="22" t="s">
        <v>21</v>
      </c>
      <c r="G62" s="31" t="s">
        <v>22</v>
      </c>
      <c r="H62" s="38"/>
      <c r="I62" s="39" t="s">
        <v>24</v>
      </c>
      <c r="J62" s="44">
        <v>12</v>
      </c>
      <c r="K62" s="44">
        <v>2</v>
      </c>
      <c r="L62" s="44">
        <v>4</v>
      </c>
      <c r="M62" s="44">
        <v>3</v>
      </c>
      <c r="N62" s="44">
        <v>7</v>
      </c>
      <c r="O62" s="44">
        <v>9</v>
      </c>
      <c r="P62" s="44">
        <v>11</v>
      </c>
      <c r="Q62" s="44">
        <v>48</v>
      </c>
      <c r="R62" s="44">
        <v>58</v>
      </c>
      <c r="S62" s="44">
        <v>343</v>
      </c>
      <c r="T62" s="45">
        <f t="shared" si="19"/>
        <v>497</v>
      </c>
      <c r="U62" s="44">
        <v>7</v>
      </c>
      <c r="V62" s="46">
        <f>ROUND((J62*1+K62*2+L62*3+M62*4+N62*5+O62*6+P62*7+Q62*8+R62*9+S62*10)/(SUM(J62:S62)),2)</f>
        <v>9.14</v>
      </c>
      <c r="W62" s="46">
        <f t="shared" ref="W62:W68" si="20">V62+AB62</f>
        <v>9.3029258826249599</v>
      </c>
      <c r="X62" s="46">
        <f t="shared" ref="X62:X68" si="21">V62-AB62</f>
        <v>8.9770741173750412</v>
      </c>
      <c r="Y62" s="12"/>
      <c r="Z62" s="40">
        <f t="shared" ref="Z62:Z68" si="22">((1-V62)^2)*J62+((2-V62))^2*K62+((3-V62))^2*L62+((4-V62)^2)*M62+((5-V62)^2)*N62+((6-V62)^2)*O62+((7-V62))^2*P62+((8-V62))^2*Q62+((9-V62)^2)*R62+((10-V62)^2)*S62</f>
        <v>1703.4212</v>
      </c>
      <c r="AA62" s="40">
        <f t="shared" ref="AA62:AA68" si="23">SQRT((Z62)/(T62-1))</f>
        <v>1.853191014300434</v>
      </c>
      <c r="AB62" s="40">
        <f t="shared" ref="AB62:AB68" si="24">CONFIDENCE(0.05,AA62,T62)</f>
        <v>0.16292588262495983</v>
      </c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Z62" s="23"/>
      <c r="BA62" s="23"/>
      <c r="BB62" s="23"/>
      <c r="BD62" s="24"/>
      <c r="BE62" s="23"/>
      <c r="BN62" s="23"/>
      <c r="BO62" s="23"/>
      <c r="BP62" s="23"/>
      <c r="BQ62" s="23"/>
      <c r="BR62" s="23"/>
      <c r="BS62" s="23"/>
      <c r="BT62" s="23"/>
      <c r="BU62" s="23"/>
      <c r="BV62" s="23"/>
    </row>
    <row r="63" spans="1:74" s="22" customFormat="1">
      <c r="A63" s="19"/>
      <c r="B63" s="19"/>
      <c r="C63" s="19"/>
      <c r="E63" s="22" t="s">
        <v>3</v>
      </c>
      <c r="F63" s="22" t="s">
        <v>21</v>
      </c>
      <c r="G63" s="31" t="s">
        <v>22</v>
      </c>
      <c r="H63" s="38"/>
      <c r="I63" s="39" t="s">
        <v>25</v>
      </c>
      <c r="J63" s="44">
        <v>7</v>
      </c>
      <c r="K63" s="44">
        <v>1</v>
      </c>
      <c r="L63" s="44">
        <v>1</v>
      </c>
      <c r="M63" s="44">
        <v>4</v>
      </c>
      <c r="N63" s="44">
        <v>7</v>
      </c>
      <c r="O63" s="44">
        <v>8</v>
      </c>
      <c r="P63" s="44">
        <v>8</v>
      </c>
      <c r="Q63" s="44">
        <v>35</v>
      </c>
      <c r="R63" s="44">
        <v>67</v>
      </c>
      <c r="S63" s="44">
        <v>355</v>
      </c>
      <c r="T63" s="45">
        <f t="shared" si="19"/>
        <v>493</v>
      </c>
      <c r="U63" s="44">
        <v>11</v>
      </c>
      <c r="V63" s="46">
        <f>ROUND((J63*1+K63*2+L63*3+M63*4+N63*5+O63*6+P63*7+Q63*8+R63*9+S63*10)/(SUM(J63:S63)),2)</f>
        <v>9.33</v>
      </c>
      <c r="W63" s="46">
        <f t="shared" si="20"/>
        <v>9.4670001333672484</v>
      </c>
      <c r="X63" s="46">
        <f t="shared" si="21"/>
        <v>9.1929998666327517</v>
      </c>
      <c r="Y63" s="12"/>
      <c r="Z63" s="40">
        <f t="shared" si="22"/>
        <v>1185.1077</v>
      </c>
      <c r="AA63" s="40">
        <f t="shared" si="23"/>
        <v>1.5520165874773626</v>
      </c>
      <c r="AB63" s="40">
        <f t="shared" si="24"/>
        <v>0.13700013336724845</v>
      </c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Z63" s="23"/>
      <c r="BA63" s="23"/>
      <c r="BB63" s="23"/>
      <c r="BD63" s="24"/>
      <c r="BE63" s="23"/>
      <c r="BN63" s="23"/>
      <c r="BO63" s="23"/>
      <c r="BP63" s="23"/>
      <c r="BQ63" s="23"/>
      <c r="BR63" s="23"/>
      <c r="BS63" s="23"/>
      <c r="BT63" s="23"/>
      <c r="BU63" s="23"/>
      <c r="BV63" s="23"/>
    </row>
    <row r="64" spans="1:74" s="22" customFormat="1">
      <c r="A64" s="19"/>
      <c r="B64" s="19"/>
      <c r="C64" s="19"/>
      <c r="E64" s="22" t="s">
        <v>3</v>
      </c>
      <c r="F64" s="22" t="s">
        <v>21</v>
      </c>
      <c r="G64" s="31" t="s">
        <v>22</v>
      </c>
      <c r="H64" s="38"/>
      <c r="I64" s="39" t="s">
        <v>26</v>
      </c>
      <c r="J64" s="44">
        <v>4</v>
      </c>
      <c r="K64" s="44">
        <v>3</v>
      </c>
      <c r="L64" s="44">
        <v>6</v>
      </c>
      <c r="M64" s="44">
        <v>2</v>
      </c>
      <c r="N64" s="44">
        <v>6</v>
      </c>
      <c r="O64" s="44">
        <v>3</v>
      </c>
      <c r="P64" s="44">
        <v>4</v>
      </c>
      <c r="Q64" s="44">
        <v>33</v>
      </c>
      <c r="R64" s="44">
        <v>65</v>
      </c>
      <c r="S64" s="44">
        <v>373</v>
      </c>
      <c r="T64" s="45">
        <f t="shared" si="19"/>
        <v>499</v>
      </c>
      <c r="U64" s="44">
        <v>5</v>
      </c>
      <c r="V64" s="46">
        <f>ROUND((J64*1+K64*2+L64*3+M64*4+N64*5+O64*6+P64*7+Q64*8+R64*9+S64*10)/(SUM(J64:S64)),2)</f>
        <v>9.4</v>
      </c>
      <c r="W64" s="46">
        <f t="shared" si="20"/>
        <v>9.5323911741605656</v>
      </c>
      <c r="X64" s="46">
        <f t="shared" si="21"/>
        <v>9.2676088258394351</v>
      </c>
      <c r="Y64" s="12"/>
      <c r="Z64" s="40">
        <f t="shared" si="22"/>
        <v>1133.8400000000001</v>
      </c>
      <c r="AA64" s="40">
        <f t="shared" si="23"/>
        <v>1.5089026305876658</v>
      </c>
      <c r="AB64" s="40">
        <f t="shared" si="24"/>
        <v>0.13239117416056487</v>
      </c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Z64" s="23"/>
      <c r="BA64" s="23"/>
      <c r="BB64" s="23"/>
      <c r="BD64" s="24"/>
      <c r="BE64" s="23"/>
      <c r="BN64" s="23"/>
      <c r="BO64" s="23"/>
      <c r="BP64" s="23"/>
      <c r="BQ64" s="23"/>
      <c r="BR64" s="23"/>
      <c r="BS64" s="23"/>
      <c r="BT64" s="23"/>
      <c r="BU64" s="23"/>
      <c r="BV64" s="23"/>
    </row>
    <row r="65" spans="1:75" s="22" customFormat="1">
      <c r="A65" s="19"/>
      <c r="B65" s="19"/>
      <c r="C65" s="19"/>
      <c r="E65" s="22" t="s">
        <v>3</v>
      </c>
      <c r="F65" s="22" t="s">
        <v>21</v>
      </c>
      <c r="G65" s="31" t="s">
        <v>22</v>
      </c>
      <c r="H65" s="38"/>
      <c r="I65" s="39" t="s">
        <v>27</v>
      </c>
      <c r="J65" s="44">
        <v>9</v>
      </c>
      <c r="K65" s="44">
        <v>3</v>
      </c>
      <c r="L65" s="44">
        <v>4</v>
      </c>
      <c r="M65" s="44">
        <v>2</v>
      </c>
      <c r="N65" s="44">
        <v>12</v>
      </c>
      <c r="O65" s="44">
        <v>6</v>
      </c>
      <c r="P65" s="44">
        <v>25</v>
      </c>
      <c r="Q65" s="44">
        <v>27</v>
      </c>
      <c r="R65" s="44">
        <v>68</v>
      </c>
      <c r="S65" s="44">
        <v>340</v>
      </c>
      <c r="T65" s="45">
        <f t="shared" si="19"/>
        <v>496</v>
      </c>
      <c r="U65" s="44">
        <v>8</v>
      </c>
      <c r="V65" s="46">
        <f>ROUND((J65*1+K65*2+L65*3+M65*4+N65*5+O65*6+P65*7+Q65*8+R65*9+S65*10)/(SUM(J65:S65)),2)</f>
        <v>9.14</v>
      </c>
      <c r="W65" s="46">
        <f t="shared" si="20"/>
        <v>9.2992129757001649</v>
      </c>
      <c r="X65" s="46">
        <f t="shared" si="21"/>
        <v>8.9807870242998362</v>
      </c>
      <c r="Y65" s="12"/>
      <c r="Z65" s="40">
        <f t="shared" si="22"/>
        <v>1620.1215999999999</v>
      </c>
      <c r="AA65" s="40">
        <f t="shared" si="23"/>
        <v>1.8091359620804981</v>
      </c>
      <c r="AB65" s="40">
        <f t="shared" si="24"/>
        <v>0.15921297570016468</v>
      </c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Z65" s="23"/>
      <c r="BA65" s="23"/>
      <c r="BB65" s="23"/>
      <c r="BD65" s="24"/>
      <c r="BE65" s="23"/>
      <c r="BN65" s="23"/>
      <c r="BO65" s="23"/>
      <c r="BP65" s="23"/>
      <c r="BQ65" s="23"/>
      <c r="BR65" s="23"/>
      <c r="BS65" s="23"/>
      <c r="BT65" s="23"/>
      <c r="BU65" s="23"/>
      <c r="BV65" s="23"/>
    </row>
    <row r="66" spans="1:75" s="22" customFormat="1">
      <c r="A66" s="19"/>
      <c r="B66" s="19"/>
      <c r="C66" s="19"/>
      <c r="E66" s="22" t="s">
        <v>3</v>
      </c>
      <c r="F66" s="22" t="s">
        <v>21</v>
      </c>
      <c r="G66" s="31" t="s">
        <v>22</v>
      </c>
      <c r="H66" s="38"/>
      <c r="I66" s="39" t="s">
        <v>28</v>
      </c>
      <c r="J66" s="44">
        <v>14</v>
      </c>
      <c r="K66" s="44">
        <v>3</v>
      </c>
      <c r="L66" s="44">
        <v>7</v>
      </c>
      <c r="M66" s="44">
        <v>3</v>
      </c>
      <c r="N66" s="44">
        <v>13</v>
      </c>
      <c r="O66" s="44">
        <v>17</v>
      </c>
      <c r="P66" s="44">
        <v>34</v>
      </c>
      <c r="Q66" s="44">
        <v>67</v>
      </c>
      <c r="R66" s="44">
        <v>73</v>
      </c>
      <c r="S66" s="44">
        <v>261</v>
      </c>
      <c r="T66" s="45">
        <f t="shared" si="19"/>
        <v>492</v>
      </c>
      <c r="U66" s="44">
        <v>12</v>
      </c>
      <c r="V66" s="46">
        <f>ROUND((J66*1+K66*2+L66*3+M66*4+N66*5+O66*6+P66*7+Q66*8+R66*9+S66*10)/(SUM(J66:S66)),2)</f>
        <v>8.66</v>
      </c>
      <c r="W66" s="46">
        <f t="shared" si="20"/>
        <v>8.8443998889295781</v>
      </c>
      <c r="X66" s="46">
        <f t="shared" si="21"/>
        <v>8.4756001110704222</v>
      </c>
      <c r="Y66" s="12"/>
      <c r="Z66" s="40">
        <f t="shared" si="22"/>
        <v>2138.3152</v>
      </c>
      <c r="AA66" s="40">
        <f t="shared" si="23"/>
        <v>2.0868686527739961</v>
      </c>
      <c r="AB66" s="40">
        <f t="shared" si="24"/>
        <v>0.18439988892957809</v>
      </c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Z66" s="23"/>
      <c r="BA66" s="23"/>
      <c r="BB66" s="23"/>
      <c r="BD66" s="24"/>
      <c r="BE66" s="23"/>
      <c r="BN66" s="23"/>
      <c r="BO66" s="23"/>
      <c r="BP66" s="23"/>
      <c r="BQ66" s="23"/>
      <c r="BR66" s="23"/>
      <c r="BS66" s="23"/>
      <c r="BT66" s="23"/>
      <c r="BU66" s="23"/>
      <c r="BV66" s="23"/>
    </row>
    <row r="67" spans="1:75" s="22" customFormat="1">
      <c r="A67" s="19"/>
      <c r="B67" s="19"/>
      <c r="C67" s="19"/>
      <c r="E67" s="22" t="s">
        <v>3</v>
      </c>
      <c r="F67" s="22" t="s">
        <v>21</v>
      </c>
      <c r="G67" s="31" t="s">
        <v>22</v>
      </c>
      <c r="H67" s="38"/>
      <c r="I67" s="39" t="s">
        <v>29</v>
      </c>
      <c r="J67" s="44">
        <v>7</v>
      </c>
      <c r="K67" s="44"/>
      <c r="L67" s="44">
        <v>3</v>
      </c>
      <c r="M67" s="44">
        <v>3</v>
      </c>
      <c r="N67" s="44">
        <v>6</v>
      </c>
      <c r="O67" s="44">
        <v>2</v>
      </c>
      <c r="P67" s="44">
        <v>15</v>
      </c>
      <c r="Q67" s="44">
        <v>40</v>
      </c>
      <c r="R67" s="44">
        <v>67</v>
      </c>
      <c r="S67" s="44">
        <v>353</v>
      </c>
      <c r="T67" s="45">
        <f t="shared" si="19"/>
        <v>496</v>
      </c>
      <c r="U67" s="44">
        <v>8</v>
      </c>
      <c r="V67" s="46">
        <f>ROUND((J67*1+K67*2+L67*3+M67*4+N67*5+O67*6+P67*7+Q67*8+R67*9+S67*10)/(SUM(J67:S67)),2)</f>
        <v>9.33</v>
      </c>
      <c r="W67" s="46">
        <f t="shared" si="20"/>
        <v>9.4637749629208727</v>
      </c>
      <c r="X67" s="46">
        <f t="shared" si="21"/>
        <v>9.1962250370791274</v>
      </c>
      <c r="Y67" s="12"/>
      <c r="Z67" s="40">
        <f t="shared" si="22"/>
        <v>1143.7744</v>
      </c>
      <c r="AA67" s="40">
        <f t="shared" si="23"/>
        <v>1.5200839955526646</v>
      </c>
      <c r="AB67" s="40">
        <f t="shared" si="24"/>
        <v>0.13377496292087251</v>
      </c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Z67" s="23"/>
      <c r="BA67" s="23"/>
      <c r="BB67" s="23"/>
      <c r="BD67" s="24"/>
      <c r="BE67" s="23"/>
      <c r="BN67" s="23"/>
      <c r="BO67" s="23"/>
      <c r="BP67" s="23"/>
      <c r="BQ67" s="23"/>
      <c r="BR67" s="23"/>
      <c r="BS67" s="23"/>
      <c r="BT67" s="23"/>
      <c r="BU67" s="23"/>
      <c r="BV67" s="23"/>
    </row>
    <row r="68" spans="1:75" s="22" customFormat="1">
      <c r="A68" s="19"/>
      <c r="B68" s="19"/>
      <c r="C68" s="19"/>
      <c r="E68" s="22" t="s">
        <v>3</v>
      </c>
      <c r="F68" s="22" t="s">
        <v>21</v>
      </c>
      <c r="G68" s="31" t="s">
        <v>22</v>
      </c>
      <c r="H68" s="38"/>
      <c r="I68" s="39" t="s">
        <v>30</v>
      </c>
      <c r="J68" s="44">
        <v>8</v>
      </c>
      <c r="K68" s="44">
        <v>3</v>
      </c>
      <c r="L68" s="44">
        <v>2</v>
      </c>
      <c r="M68" s="44"/>
      <c r="N68" s="44">
        <v>12</v>
      </c>
      <c r="O68" s="44">
        <v>6</v>
      </c>
      <c r="P68" s="44">
        <v>17</v>
      </c>
      <c r="Q68" s="44">
        <v>42</v>
      </c>
      <c r="R68" s="44">
        <v>70</v>
      </c>
      <c r="S68" s="44">
        <v>332</v>
      </c>
      <c r="T68" s="45">
        <f t="shared" si="19"/>
        <v>492</v>
      </c>
      <c r="U68" s="44">
        <v>12</v>
      </c>
      <c r="V68" s="46">
        <f>ROUND((J68*1+K68*2+L68*3+M68*4+N68*5+O68*6+P68*7+Q68*8+R68*9+S68*10)/(SUM(J68:S68)),2)</f>
        <v>9.19</v>
      </c>
      <c r="W68" s="46">
        <f t="shared" si="20"/>
        <v>9.3392825809771267</v>
      </c>
      <c r="X68" s="46">
        <f t="shared" si="21"/>
        <v>9.0407174190228723</v>
      </c>
      <c r="Y68" s="12"/>
      <c r="Z68" s="40">
        <f t="shared" si="22"/>
        <v>1401.4212000000002</v>
      </c>
      <c r="AA68" s="40">
        <f t="shared" si="23"/>
        <v>1.6894432011579734</v>
      </c>
      <c r="AB68" s="40">
        <f t="shared" si="24"/>
        <v>0.14928258097712657</v>
      </c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Z68" s="23"/>
      <c r="BA68" s="23"/>
      <c r="BB68" s="23"/>
      <c r="BD68" s="24"/>
      <c r="BE68" s="23"/>
      <c r="BN68" s="23"/>
      <c r="BO68" s="23"/>
      <c r="BP68" s="23"/>
      <c r="BQ68" s="23"/>
      <c r="BR68" s="23"/>
      <c r="BS68" s="23"/>
      <c r="BT68" s="23"/>
      <c r="BU68" s="23"/>
      <c r="BV68" s="23"/>
    </row>
    <row r="69" spans="1:75" s="19" customFormat="1">
      <c r="P69" s="20"/>
      <c r="Q69" s="20"/>
      <c r="R69" s="20"/>
      <c r="S69" s="20"/>
      <c r="T69" s="20"/>
      <c r="U69" s="20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2"/>
      <c r="AT69" s="22"/>
      <c r="AU69" s="22"/>
      <c r="AV69" s="22"/>
      <c r="AW69" s="22"/>
      <c r="AX69" s="22"/>
      <c r="AY69" s="22"/>
      <c r="AZ69" s="23"/>
      <c r="BA69" s="23"/>
      <c r="BB69" s="23"/>
      <c r="BD69" s="24"/>
      <c r="BE69" s="23"/>
      <c r="BF69" s="22"/>
      <c r="BG69" s="22"/>
      <c r="BH69" s="22"/>
      <c r="BI69" s="22"/>
      <c r="BJ69" s="22"/>
      <c r="BK69" s="22"/>
      <c r="BL69" s="22"/>
      <c r="BM69" s="22"/>
      <c r="BN69" s="23"/>
      <c r="BO69" s="23"/>
      <c r="BP69" s="23"/>
      <c r="BQ69" s="23"/>
      <c r="BR69" s="23"/>
      <c r="BS69" s="23"/>
      <c r="BT69" s="23"/>
      <c r="BU69" s="23"/>
      <c r="BV69" s="23"/>
      <c r="BW69" s="22"/>
    </row>
    <row r="70" spans="1:75" s="17" customFormat="1" ht="18">
      <c r="B70" s="18" t="s">
        <v>31</v>
      </c>
    </row>
    <row r="71" spans="1:75" s="19" customFormat="1">
      <c r="P71" s="20"/>
      <c r="Q71" s="20"/>
      <c r="R71" s="20"/>
      <c r="S71" s="20"/>
      <c r="T71" s="20"/>
      <c r="U71" s="20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2"/>
      <c r="AT71" s="22"/>
      <c r="AU71" s="22"/>
      <c r="AV71" s="22"/>
      <c r="AW71" s="22"/>
      <c r="AX71" s="22"/>
      <c r="AY71" s="22"/>
      <c r="AZ71" s="23"/>
      <c r="BA71" s="23"/>
      <c r="BB71" s="23"/>
      <c r="BD71" s="24"/>
      <c r="BE71" s="23"/>
      <c r="BF71" s="22"/>
      <c r="BG71" s="22"/>
      <c r="BH71" s="22"/>
      <c r="BI71" s="22"/>
      <c r="BJ71" s="22"/>
      <c r="BK71" s="22"/>
      <c r="BL71" s="22"/>
      <c r="BM71" s="22"/>
      <c r="BN71" s="23"/>
      <c r="BO71" s="23"/>
      <c r="BP71" s="23"/>
      <c r="BQ71" s="23"/>
      <c r="BR71" s="23"/>
      <c r="BS71" s="23"/>
      <c r="BT71" s="23"/>
      <c r="BU71" s="23"/>
      <c r="BV71" s="23"/>
      <c r="BW71" s="22"/>
    </row>
    <row r="72" spans="1:75" ht="15">
      <c r="A72" s="19"/>
      <c r="B72" s="19"/>
      <c r="C72" s="33" t="s">
        <v>32</v>
      </c>
      <c r="D72" s="33"/>
      <c r="E72" s="33"/>
      <c r="F72" s="33"/>
      <c r="G72" s="33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</row>
    <row r="73" spans="1:75">
      <c r="G73" s="13"/>
      <c r="H73" s="36"/>
      <c r="I73" s="36"/>
      <c r="J73" s="36"/>
      <c r="K73" s="36"/>
      <c r="L73" s="36"/>
      <c r="M73" s="36"/>
      <c r="N73" s="36"/>
      <c r="Q73" s="36"/>
      <c r="R73" s="20"/>
      <c r="S73" s="20"/>
      <c r="T73" s="20"/>
      <c r="U73" s="20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</row>
    <row r="74" spans="1:75">
      <c r="E74" s="31" t="s">
        <v>3</v>
      </c>
      <c r="F74" s="31" t="s">
        <v>21</v>
      </c>
      <c r="G74" s="36" t="s">
        <v>33</v>
      </c>
      <c r="H74" s="42"/>
      <c r="I74" s="36" t="s">
        <v>34</v>
      </c>
      <c r="J74" s="44">
        <v>4</v>
      </c>
      <c r="K74" s="44">
        <v>1</v>
      </c>
      <c r="L74" s="44">
        <v>2</v>
      </c>
      <c r="M74" s="44">
        <v>1</v>
      </c>
      <c r="N74" s="44">
        <v>2</v>
      </c>
      <c r="O74" s="44">
        <v>8</v>
      </c>
      <c r="P74" s="44">
        <v>17</v>
      </c>
      <c r="Q74" s="44">
        <v>61</v>
      </c>
      <c r="R74" s="44">
        <v>105</v>
      </c>
      <c r="S74" s="44">
        <v>749</v>
      </c>
      <c r="T74" s="45">
        <f t="shared" ref="T74:T83" si="25">SUM(J74:S74)</f>
        <v>950</v>
      </c>
      <c r="U74" s="44"/>
      <c r="V74" s="46">
        <f>ROUND((J74*1+K74*2+L74*3+M74*4+N74*5+O74*6+P74*7+Q74*8+R74*9+S74*10)/(SUM(J74:S74)),2)</f>
        <v>9.6</v>
      </c>
      <c r="W74" s="46">
        <f t="shared" ref="W74:W83" si="26">V74+AB74</f>
        <v>9.6667859394122804</v>
      </c>
      <c r="X74" s="46">
        <f t="shared" ref="X74:X83" si="27">V74-AB74</f>
        <v>9.5332140605877189</v>
      </c>
      <c r="Y74" s="12"/>
      <c r="Z74" s="40">
        <f t="shared" ref="Z74:Z83" si="28">((1-V74)^2)*J74+((2-V74))^2*K74+((3-V74))^2*L74+((4-V74)^2)*M74+((5-V74)^2)*N74+((6-V74)^2)*O74+((7-V74))^2*P74+((8-V74))^2*Q74+((9-V74)^2)*R74+((10-V74)^2)*S74</f>
        <v>1046.8</v>
      </c>
      <c r="AA74" s="40">
        <f t="shared" ref="AA74:AA83" si="29">SQRT((Z74)/(T74-1))</f>
        <v>1.0502646562944635</v>
      </c>
      <c r="AB74" s="40">
        <f t="shared" ref="AB74:AB83" si="30">CONFIDENCE(0.05,AA74,T74)</f>
        <v>6.6785939412280129E-2</v>
      </c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</row>
    <row r="75" spans="1:75">
      <c r="E75" s="22" t="s">
        <v>3</v>
      </c>
      <c r="F75" s="22" t="s">
        <v>21</v>
      </c>
      <c r="G75" s="36" t="s">
        <v>33</v>
      </c>
      <c r="H75" s="42"/>
      <c r="I75" s="36" t="s">
        <v>35</v>
      </c>
      <c r="J75" s="44">
        <v>2</v>
      </c>
      <c r="K75" s="44">
        <v>1</v>
      </c>
      <c r="L75" s="44"/>
      <c r="M75" s="44">
        <v>3</v>
      </c>
      <c r="N75" s="44">
        <v>4</v>
      </c>
      <c r="O75" s="44">
        <v>13</v>
      </c>
      <c r="P75" s="44">
        <v>10</v>
      </c>
      <c r="Q75" s="44">
        <v>60</v>
      </c>
      <c r="R75" s="44">
        <v>93</v>
      </c>
      <c r="S75" s="44">
        <v>603</v>
      </c>
      <c r="T75" s="45">
        <f t="shared" si="25"/>
        <v>789</v>
      </c>
      <c r="U75" s="44">
        <v>161</v>
      </c>
      <c r="V75" s="46">
        <f>ROUND((J75*1+K75*2+L75*3+M75*4+N75*5+O75*6+P75*7+Q75*8+R75*9+S75*10)/(SUM(J75:S75)),2)</f>
        <v>9.5399999999999991</v>
      </c>
      <c r="W75" s="46">
        <f t="shared" si="26"/>
        <v>9.6146398690460124</v>
      </c>
      <c r="X75" s="46">
        <f t="shared" si="27"/>
        <v>9.4653601309539859</v>
      </c>
      <c r="Y75" s="12"/>
      <c r="Z75" s="40">
        <f t="shared" si="28"/>
        <v>901.67240000000015</v>
      </c>
      <c r="AA75" s="40">
        <f t="shared" si="29"/>
        <v>1.0696982353546314</v>
      </c>
      <c r="AB75" s="40">
        <f t="shared" si="30"/>
        <v>7.4639869046013538E-2</v>
      </c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</row>
    <row r="76" spans="1:75">
      <c r="E76" s="22" t="s">
        <v>3</v>
      </c>
      <c r="F76" s="22" t="s">
        <v>21</v>
      </c>
      <c r="G76" s="36" t="s">
        <v>33</v>
      </c>
      <c r="H76" s="42"/>
      <c r="I76" s="36" t="s">
        <v>36</v>
      </c>
      <c r="J76" s="44">
        <v>3</v>
      </c>
      <c r="K76" s="44">
        <v>3</v>
      </c>
      <c r="L76" s="44">
        <v>1</v>
      </c>
      <c r="M76" s="44"/>
      <c r="N76" s="44">
        <v>6</v>
      </c>
      <c r="O76" s="44">
        <v>7</v>
      </c>
      <c r="P76" s="44">
        <v>12</v>
      </c>
      <c r="Q76" s="44">
        <v>40</v>
      </c>
      <c r="R76" s="44">
        <v>93</v>
      </c>
      <c r="S76" s="44">
        <v>764</v>
      </c>
      <c r="T76" s="45">
        <f t="shared" si="25"/>
        <v>929</v>
      </c>
      <c r="U76" s="44">
        <v>21</v>
      </c>
      <c r="V76" s="46">
        <f>ROUND((J76*1+K76*2+L76*3+M76*4+N76*5+O76*6+P76*7+Q76*8+R76*9+S76*10)/(SUM(J76:S76)),2)</f>
        <v>9.65</v>
      </c>
      <c r="W76" s="46">
        <f t="shared" si="26"/>
        <v>9.7165283894817325</v>
      </c>
      <c r="X76" s="46">
        <f t="shared" si="27"/>
        <v>9.5834716105182682</v>
      </c>
      <c r="Y76" s="12"/>
      <c r="Z76" s="40">
        <f t="shared" si="28"/>
        <v>993.3024999999999</v>
      </c>
      <c r="AA76" s="40">
        <f t="shared" si="29"/>
        <v>1.0345864261993107</v>
      </c>
      <c r="AB76" s="40">
        <f t="shared" si="30"/>
        <v>6.6528389481732564E-2</v>
      </c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</row>
    <row r="77" spans="1:75">
      <c r="E77" s="22" t="s">
        <v>3</v>
      </c>
      <c r="F77" s="22" t="s">
        <v>21</v>
      </c>
      <c r="G77" s="36" t="s">
        <v>33</v>
      </c>
      <c r="H77" s="42"/>
      <c r="I77" s="36" t="s">
        <v>25</v>
      </c>
      <c r="J77" s="44">
        <v>4</v>
      </c>
      <c r="K77" s="44">
        <v>1</v>
      </c>
      <c r="L77" s="44">
        <v>3</v>
      </c>
      <c r="M77" s="44">
        <v>2</v>
      </c>
      <c r="N77" s="44">
        <v>7</v>
      </c>
      <c r="O77" s="44">
        <v>3</v>
      </c>
      <c r="P77" s="44">
        <v>9</v>
      </c>
      <c r="Q77" s="44">
        <v>27</v>
      </c>
      <c r="R77" s="44">
        <v>49</v>
      </c>
      <c r="S77" s="44">
        <v>479</v>
      </c>
      <c r="T77" s="45">
        <f t="shared" si="25"/>
        <v>584</v>
      </c>
      <c r="U77" s="44">
        <v>366</v>
      </c>
      <c r="V77" s="46">
        <f>ROUND((J77*1+K77*2+L77*3+M77*4+N77*5+O77*6+P77*7+Q77*8+R77*9+S77*10)/(SUM(J77:S77)),2)</f>
        <v>9.57</v>
      </c>
      <c r="W77" s="46">
        <f t="shared" si="26"/>
        <v>9.6739408383776553</v>
      </c>
      <c r="X77" s="46">
        <f t="shared" si="27"/>
        <v>9.4660591616223453</v>
      </c>
      <c r="Y77" s="12"/>
      <c r="Z77" s="40">
        <f t="shared" si="28"/>
        <v>957.54160000000013</v>
      </c>
      <c r="AA77" s="40">
        <f t="shared" si="29"/>
        <v>1.2815765376891868</v>
      </c>
      <c r="AB77" s="40">
        <f t="shared" si="30"/>
        <v>0.10394083837765532</v>
      </c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</row>
    <row r="78" spans="1:75">
      <c r="E78" s="22" t="s">
        <v>3</v>
      </c>
      <c r="F78" s="22" t="s">
        <v>21</v>
      </c>
      <c r="G78" s="36" t="s">
        <v>33</v>
      </c>
      <c r="H78" s="42"/>
      <c r="I78" s="36" t="s">
        <v>37</v>
      </c>
      <c r="J78" s="44">
        <v>4</v>
      </c>
      <c r="K78" s="44">
        <v>2</v>
      </c>
      <c r="L78" s="44">
        <v>1</v>
      </c>
      <c r="M78" s="44"/>
      <c r="N78" s="44">
        <v>4</v>
      </c>
      <c r="O78" s="44">
        <v>4</v>
      </c>
      <c r="P78" s="44">
        <v>9</v>
      </c>
      <c r="Q78" s="44">
        <v>38</v>
      </c>
      <c r="R78" s="44">
        <v>52</v>
      </c>
      <c r="S78" s="44">
        <v>469</v>
      </c>
      <c r="T78" s="45">
        <f t="shared" si="25"/>
        <v>583</v>
      </c>
      <c r="U78" s="44">
        <v>367</v>
      </c>
      <c r="V78" s="46">
        <f>ROUND((J78*1+K78*2+L78*3+M78*4+N78*5+O78*6+P78*7+Q78*8+R78*9+S78*10)/(SUM(J78:S78)),2)</f>
        <v>9.57</v>
      </c>
      <c r="W78" s="46">
        <f t="shared" si="26"/>
        <v>9.6676818181522446</v>
      </c>
      <c r="X78" s="46">
        <f t="shared" si="27"/>
        <v>9.472318181847756</v>
      </c>
      <c r="Y78" s="12"/>
      <c r="Z78" s="40">
        <f t="shared" si="28"/>
        <v>842.7967000000001</v>
      </c>
      <c r="AA78" s="40">
        <f t="shared" si="29"/>
        <v>1.2033720519991504</v>
      </c>
      <c r="AB78" s="40">
        <f t="shared" si="30"/>
        <v>9.7681818152244609E-2</v>
      </c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</row>
    <row r="79" spans="1:75">
      <c r="E79" s="22" t="s">
        <v>3</v>
      </c>
      <c r="F79" s="22" t="s">
        <v>21</v>
      </c>
      <c r="G79" s="36" t="s">
        <v>33</v>
      </c>
      <c r="H79" s="42"/>
      <c r="I79" s="36" t="s">
        <v>26</v>
      </c>
      <c r="J79" s="44">
        <v>3</v>
      </c>
      <c r="K79" s="44"/>
      <c r="L79" s="44"/>
      <c r="M79" s="44"/>
      <c r="N79" s="44">
        <v>3</v>
      </c>
      <c r="O79" s="44">
        <v>2</v>
      </c>
      <c r="P79" s="44">
        <v>5</v>
      </c>
      <c r="Q79" s="44">
        <v>26</v>
      </c>
      <c r="R79" s="44">
        <v>61</v>
      </c>
      <c r="S79" s="44">
        <v>826</v>
      </c>
      <c r="T79" s="45">
        <f t="shared" si="25"/>
        <v>926</v>
      </c>
      <c r="U79" s="44">
        <v>24</v>
      </c>
      <c r="V79" s="46">
        <f>ROUND((J79*1+K79*2+L79*3+M79*4+N79*5+O79*6+P79*7+Q79*8+R79*9+S79*10)/(SUM(J79:S79)),2)</f>
        <v>9.81</v>
      </c>
      <c r="W79" s="46">
        <f t="shared" si="26"/>
        <v>9.8585598474925629</v>
      </c>
      <c r="X79" s="46">
        <f t="shared" si="27"/>
        <v>9.7614401525074381</v>
      </c>
      <c r="Y79" s="12"/>
      <c r="Z79" s="40">
        <f t="shared" si="28"/>
        <v>525.78859999999997</v>
      </c>
      <c r="AA79" s="40">
        <f t="shared" si="29"/>
        <v>0.75393640853065857</v>
      </c>
      <c r="AB79" s="40">
        <f t="shared" si="30"/>
        <v>4.8559847492561828E-2</v>
      </c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</row>
    <row r="80" spans="1:75">
      <c r="E80" s="22" t="s">
        <v>3</v>
      </c>
      <c r="F80" s="22" t="s">
        <v>21</v>
      </c>
      <c r="G80" s="36" t="s">
        <v>33</v>
      </c>
      <c r="H80" s="42"/>
      <c r="I80" s="36" t="s">
        <v>38</v>
      </c>
      <c r="J80" s="44">
        <v>3</v>
      </c>
      <c r="K80" s="44">
        <v>1</v>
      </c>
      <c r="L80" s="44"/>
      <c r="M80" s="44">
        <v>1</v>
      </c>
      <c r="N80" s="44">
        <v>2</v>
      </c>
      <c r="O80" s="44">
        <v>1</v>
      </c>
      <c r="P80" s="44">
        <v>10</v>
      </c>
      <c r="Q80" s="44">
        <v>18</v>
      </c>
      <c r="R80" s="44">
        <v>28</v>
      </c>
      <c r="S80" s="44">
        <v>283</v>
      </c>
      <c r="T80" s="45">
        <f t="shared" si="25"/>
        <v>347</v>
      </c>
      <c r="U80" s="44">
        <v>603</v>
      </c>
      <c r="V80" s="46">
        <f>ROUND((J80*1+K80*2+L80*3+M80*4+N80*5+O80*6+P80*7+Q80*8+R80*9+S80*10)/(SUM(J80:S80)),2)</f>
        <v>9.57</v>
      </c>
      <c r="W80" s="46">
        <f t="shared" si="26"/>
        <v>9.7008369569193231</v>
      </c>
      <c r="X80" s="46">
        <f t="shared" si="27"/>
        <v>9.4391630430806774</v>
      </c>
      <c r="Y80" s="12"/>
      <c r="Z80" s="40">
        <f t="shared" si="28"/>
        <v>535.02030000000002</v>
      </c>
      <c r="AA80" s="40">
        <f t="shared" si="29"/>
        <v>1.2435036972549398</v>
      </c>
      <c r="AB80" s="40">
        <f t="shared" si="30"/>
        <v>0.13083695691932351</v>
      </c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</row>
    <row r="81" spans="1:75">
      <c r="E81" s="22" t="s">
        <v>3</v>
      </c>
      <c r="F81" s="22" t="s">
        <v>21</v>
      </c>
      <c r="G81" s="36" t="s">
        <v>33</v>
      </c>
      <c r="H81" s="42"/>
      <c r="I81" s="36" t="s">
        <v>39</v>
      </c>
      <c r="J81" s="44">
        <v>4</v>
      </c>
      <c r="K81" s="44"/>
      <c r="L81" s="44">
        <v>1</v>
      </c>
      <c r="M81" s="44">
        <v>1</v>
      </c>
      <c r="N81" s="44">
        <v>4</v>
      </c>
      <c r="O81" s="44">
        <v>4</v>
      </c>
      <c r="P81" s="44">
        <v>6</v>
      </c>
      <c r="Q81" s="44">
        <v>33</v>
      </c>
      <c r="R81" s="44">
        <v>74</v>
      </c>
      <c r="S81" s="44">
        <v>788</v>
      </c>
      <c r="T81" s="45">
        <f t="shared" si="25"/>
        <v>915</v>
      </c>
      <c r="U81" s="44">
        <v>35</v>
      </c>
      <c r="V81" s="46">
        <f>ROUND((J81*1+K81*2+L81*3+M81*4+N81*5+O81*6+P81*7+Q81*8+R81*9+S81*10)/(SUM(J81:S81)),2)</f>
        <v>9.73</v>
      </c>
      <c r="W81" s="46">
        <f t="shared" si="26"/>
        <v>9.7894130324983095</v>
      </c>
      <c r="X81" s="46">
        <f t="shared" si="27"/>
        <v>9.6705869675016913</v>
      </c>
      <c r="Y81" s="12"/>
      <c r="Z81" s="40">
        <f t="shared" si="28"/>
        <v>768.48349999999982</v>
      </c>
      <c r="AA81" s="40">
        <f t="shared" si="29"/>
        <v>0.91694687713756962</v>
      </c>
      <c r="AB81" s="40">
        <f t="shared" si="30"/>
        <v>5.9413032498309711E-2</v>
      </c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</row>
    <row r="82" spans="1:75">
      <c r="E82" s="22" t="s">
        <v>3</v>
      </c>
      <c r="F82" s="31" t="s">
        <v>21</v>
      </c>
      <c r="G82" s="36" t="s">
        <v>33</v>
      </c>
      <c r="H82" s="42"/>
      <c r="I82" s="36" t="s">
        <v>40</v>
      </c>
      <c r="J82" s="44">
        <v>4</v>
      </c>
      <c r="K82" s="44">
        <v>1</v>
      </c>
      <c r="L82" s="44">
        <v>1</v>
      </c>
      <c r="M82" s="44">
        <v>2</v>
      </c>
      <c r="N82" s="44">
        <v>6</v>
      </c>
      <c r="O82" s="44">
        <v>4</v>
      </c>
      <c r="P82" s="44">
        <v>9</v>
      </c>
      <c r="Q82" s="44">
        <v>27</v>
      </c>
      <c r="R82" s="44">
        <v>71</v>
      </c>
      <c r="S82" s="44">
        <v>789</v>
      </c>
      <c r="T82" s="45">
        <f t="shared" si="25"/>
        <v>914</v>
      </c>
      <c r="U82" s="44">
        <v>36</v>
      </c>
      <c r="V82" s="46">
        <f>ROUND((J82*1+K82*2+L82*3+M82*4+N82*5+O82*6+P82*7+Q82*8+R82*9+S82*10)/(SUM(J82:S82)),2)</f>
        <v>9.7100000000000009</v>
      </c>
      <c r="W82" s="46">
        <f t="shared" si="26"/>
        <v>9.7746694337972677</v>
      </c>
      <c r="X82" s="46">
        <f t="shared" si="27"/>
        <v>9.645330566202734</v>
      </c>
      <c r="Y82" s="12"/>
      <c r="Z82" s="40">
        <f t="shared" si="28"/>
        <v>908.48739999999998</v>
      </c>
      <c r="AA82" s="40">
        <f t="shared" si="29"/>
        <v>0.99752563536442529</v>
      </c>
      <c r="AB82" s="40">
        <f t="shared" si="30"/>
        <v>6.4669433797266709E-2</v>
      </c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</row>
    <row r="83" spans="1:75">
      <c r="E83" s="22" t="s">
        <v>3</v>
      </c>
      <c r="F83" s="31" t="s">
        <v>21</v>
      </c>
      <c r="G83" s="36" t="s">
        <v>33</v>
      </c>
      <c r="H83" s="42"/>
      <c r="I83" s="36" t="s">
        <v>30</v>
      </c>
      <c r="J83" s="44">
        <v>3</v>
      </c>
      <c r="K83" s="44">
        <v>1</v>
      </c>
      <c r="L83" s="44">
        <v>2</v>
      </c>
      <c r="M83" s="44"/>
      <c r="N83" s="44">
        <v>9</v>
      </c>
      <c r="O83" s="44">
        <v>3</v>
      </c>
      <c r="P83" s="44">
        <v>13</v>
      </c>
      <c r="Q83" s="44">
        <v>44</v>
      </c>
      <c r="R83" s="44">
        <v>76</v>
      </c>
      <c r="S83" s="44">
        <v>759</v>
      </c>
      <c r="T83" s="45">
        <f t="shared" si="25"/>
        <v>910</v>
      </c>
      <c r="U83" s="44">
        <v>40</v>
      </c>
      <c r="V83" s="46">
        <f>ROUND((J83*1+K83*2+L83*3+M83*4+N83*5+O83*6+P83*7+Q83*8+R83*9+S83*10)/(SUM(J83:S83)),2)</f>
        <v>9.66</v>
      </c>
      <c r="W83" s="46">
        <f t="shared" si="26"/>
        <v>9.726143690568593</v>
      </c>
      <c r="X83" s="46">
        <f t="shared" si="27"/>
        <v>9.5938563094314073</v>
      </c>
      <c r="Y83" s="12"/>
      <c r="Z83" s="40">
        <f t="shared" si="28"/>
        <v>942.07599999999991</v>
      </c>
      <c r="AA83" s="40">
        <f t="shared" si="29"/>
        <v>1.0180310598031244</v>
      </c>
      <c r="AB83" s="40">
        <f t="shared" si="30"/>
        <v>6.6143690568592234E-2</v>
      </c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</row>
    <row r="84" spans="1:75">
      <c r="G84" s="36"/>
      <c r="H84" s="36"/>
      <c r="I84" s="36"/>
      <c r="J84" s="36"/>
      <c r="K84" s="36"/>
      <c r="L84" s="36"/>
      <c r="M84" s="36"/>
      <c r="N84" s="36"/>
      <c r="Q84" s="36"/>
      <c r="R84" s="20"/>
      <c r="S84" s="20"/>
      <c r="T84" s="20"/>
      <c r="U84" s="20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</row>
    <row r="85" spans="1:75" s="17" customFormat="1" ht="18">
      <c r="B85" s="18" t="s">
        <v>41</v>
      </c>
    </row>
    <row r="86" spans="1:75" s="19" customFormat="1">
      <c r="P86" s="20"/>
      <c r="Q86" s="20"/>
      <c r="R86" s="20"/>
      <c r="S86" s="20"/>
      <c r="T86" s="20"/>
      <c r="U86" s="20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2"/>
      <c r="AT86" s="22"/>
      <c r="AU86" s="22"/>
      <c r="AV86" s="22"/>
      <c r="AW86" s="22"/>
      <c r="AX86" s="22"/>
      <c r="AY86" s="22"/>
      <c r="AZ86" s="23"/>
      <c r="BA86" s="23"/>
      <c r="BB86" s="23"/>
      <c r="BD86" s="24"/>
      <c r="BE86" s="23"/>
      <c r="BF86" s="22"/>
      <c r="BG86" s="22"/>
      <c r="BH86" s="22"/>
      <c r="BI86" s="22"/>
      <c r="BJ86" s="22"/>
      <c r="BK86" s="22"/>
      <c r="BL86" s="22"/>
      <c r="BM86" s="22"/>
      <c r="BN86" s="23"/>
      <c r="BO86" s="23"/>
      <c r="BP86" s="23"/>
      <c r="BQ86" s="23"/>
      <c r="BR86" s="23"/>
      <c r="BS86" s="23"/>
      <c r="BT86" s="23"/>
      <c r="BU86" s="23"/>
      <c r="BV86" s="23"/>
      <c r="BW86" s="22"/>
    </row>
    <row r="87" spans="1:75" ht="15">
      <c r="A87" s="19"/>
      <c r="B87" s="19"/>
      <c r="C87" s="33" t="s">
        <v>42</v>
      </c>
      <c r="D87" s="33"/>
      <c r="E87" s="33"/>
      <c r="F87" s="33"/>
      <c r="G87" s="33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</row>
    <row r="88" spans="1:75">
      <c r="G88" s="13"/>
      <c r="H88" s="36"/>
      <c r="I88" s="36"/>
      <c r="J88" s="36"/>
      <c r="K88" s="36"/>
      <c r="L88" s="36"/>
      <c r="M88" s="36"/>
      <c r="N88" s="36"/>
      <c r="Q88" s="36"/>
      <c r="R88" s="20"/>
      <c r="S88" s="20"/>
      <c r="T88" s="20"/>
      <c r="U88" s="20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</row>
    <row r="89" spans="1:75">
      <c r="E89" s="31" t="s">
        <v>3</v>
      </c>
      <c r="F89" s="31" t="s">
        <v>21</v>
      </c>
      <c r="G89" s="31" t="s">
        <v>43</v>
      </c>
      <c r="H89" s="42"/>
      <c r="I89" s="36" t="s">
        <v>44</v>
      </c>
      <c r="J89" s="44">
        <v>3</v>
      </c>
      <c r="K89" s="44"/>
      <c r="L89" s="44"/>
      <c r="M89" s="44">
        <v>1</v>
      </c>
      <c r="N89" s="44">
        <v>5</v>
      </c>
      <c r="O89" s="44">
        <v>5</v>
      </c>
      <c r="P89" s="44">
        <v>10</v>
      </c>
      <c r="Q89" s="44">
        <v>22</v>
      </c>
      <c r="R89" s="44">
        <v>30</v>
      </c>
      <c r="S89" s="44">
        <v>107</v>
      </c>
      <c r="T89" s="45">
        <f t="shared" ref="T89:T97" si="31">SUM(J89:S89)</f>
        <v>183</v>
      </c>
      <c r="U89" s="44"/>
      <c r="V89" s="46">
        <f>ROUND((J89*1+K89*2+L89*3+M89*4+N89*5+O89*6+P89*7+Q89*8+R89*9+S89*10)/(SUM(J89:S89)),2)</f>
        <v>9.01</v>
      </c>
      <c r="W89" s="46">
        <f t="shared" ref="W89:W97" si="32">V89+AB89</f>
        <v>9.2527708728784201</v>
      </c>
      <c r="X89" s="46">
        <f t="shared" ref="X89:X97" si="33">V89-AB89</f>
        <v>8.7672291271215794</v>
      </c>
      <c r="Y89" s="12"/>
      <c r="Z89" s="40">
        <f t="shared" ref="Z89:Z97" si="34">((1-V89)^2)*J89+((2-V89))^2*K89+((3-V89))^2*L89+((4-V89)^2)*M89+((5-V89)^2)*N89+((6-V89)^2)*O89+((7-V89))^2*P89+((8-V89))^2*Q89+((9-V89)^2)*R89+((10-V89)^2)*S89</f>
        <v>510.99830000000009</v>
      </c>
      <c r="AA89" s="40">
        <f t="shared" ref="AA89:AA97" si="35">SQRT((Z89)/(T89-1))</f>
        <v>1.6756142059056935</v>
      </c>
      <c r="AB89" s="40">
        <f t="shared" ref="AB89:AB97" si="36">CONFIDENCE(0.05,AA89,T89)</f>
        <v>0.24277087287841997</v>
      </c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</row>
    <row r="90" spans="1:75">
      <c r="E90" s="31" t="s">
        <v>3</v>
      </c>
      <c r="F90" s="22" t="s">
        <v>21</v>
      </c>
      <c r="G90" s="31" t="s">
        <v>43</v>
      </c>
      <c r="H90" s="42"/>
      <c r="I90" s="36" t="s">
        <v>45</v>
      </c>
      <c r="J90" s="44"/>
      <c r="K90" s="44">
        <v>1</v>
      </c>
      <c r="L90" s="44">
        <v>1</v>
      </c>
      <c r="M90" s="44">
        <v>1</v>
      </c>
      <c r="N90" s="44"/>
      <c r="O90" s="44">
        <v>5</v>
      </c>
      <c r="P90" s="44">
        <v>16</v>
      </c>
      <c r="Q90" s="44">
        <v>38</v>
      </c>
      <c r="R90" s="44">
        <v>27</v>
      </c>
      <c r="S90" s="44">
        <v>93</v>
      </c>
      <c r="T90" s="45">
        <f t="shared" si="31"/>
        <v>182</v>
      </c>
      <c r="U90" s="44">
        <v>1</v>
      </c>
      <c r="V90" s="46">
        <f>ROUND((J90*1+K90*2+L90*3+M90*4+N90*5+O90*6+P90*7+Q90*8+R90*9+S90*10)/(SUM(J90:S90)),2)</f>
        <v>8.9499999999999993</v>
      </c>
      <c r="W90" s="46">
        <f t="shared" si="32"/>
        <v>9.1518685850559596</v>
      </c>
      <c r="X90" s="46">
        <f t="shared" si="33"/>
        <v>8.748131414944039</v>
      </c>
      <c r="Y90" s="12"/>
      <c r="Z90" s="40">
        <f t="shared" si="34"/>
        <v>349.45499999999998</v>
      </c>
      <c r="AA90" s="40">
        <f t="shared" si="35"/>
        <v>1.3894929318765197</v>
      </c>
      <c r="AB90" s="40">
        <f t="shared" si="36"/>
        <v>0.2018685850559602</v>
      </c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</row>
    <row r="91" spans="1:75">
      <c r="E91" s="31" t="s">
        <v>3</v>
      </c>
      <c r="F91" s="22" t="s">
        <v>21</v>
      </c>
      <c r="G91" s="31" t="s">
        <v>43</v>
      </c>
      <c r="H91" s="42"/>
      <c r="I91" s="22" t="s">
        <v>46</v>
      </c>
      <c r="J91" s="44">
        <v>1</v>
      </c>
      <c r="K91" s="44">
        <v>1</v>
      </c>
      <c r="L91" s="44">
        <v>2</v>
      </c>
      <c r="M91" s="44">
        <v>1</v>
      </c>
      <c r="N91" s="44">
        <v>3</v>
      </c>
      <c r="O91" s="44">
        <v>4</v>
      </c>
      <c r="P91" s="44">
        <v>5</v>
      </c>
      <c r="Q91" s="44">
        <v>25</v>
      </c>
      <c r="R91" s="44">
        <v>28</v>
      </c>
      <c r="S91" s="44">
        <v>109</v>
      </c>
      <c r="T91" s="45">
        <f t="shared" si="31"/>
        <v>179</v>
      </c>
      <c r="U91" s="44">
        <v>4</v>
      </c>
      <c r="V91" s="46">
        <f>ROUND((J91*1+K91*2+L91*3+M91*4+N91*5+O91*6+P91*7+Q91*8+R91*9+S91*10)/(SUM(J91:S91)),2)</f>
        <v>9.1</v>
      </c>
      <c r="W91" s="46">
        <f t="shared" si="32"/>
        <v>9.3319377771817464</v>
      </c>
      <c r="X91" s="46">
        <f t="shared" si="33"/>
        <v>8.8680622228182528</v>
      </c>
      <c r="Y91" s="12"/>
      <c r="Z91" s="40">
        <f t="shared" si="34"/>
        <v>446.19000000000005</v>
      </c>
      <c r="AA91" s="40">
        <f t="shared" si="35"/>
        <v>1.5832515255822202</v>
      </c>
      <c r="AB91" s="40">
        <f t="shared" si="36"/>
        <v>0.23193777718174655</v>
      </c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</row>
    <row r="92" spans="1:75">
      <c r="E92" s="31" t="s">
        <v>3</v>
      </c>
      <c r="F92" s="22" t="s">
        <v>21</v>
      </c>
      <c r="G92" s="31" t="s">
        <v>43</v>
      </c>
      <c r="H92" s="42"/>
      <c r="I92" s="22" t="s">
        <v>47</v>
      </c>
      <c r="J92" s="44">
        <v>2</v>
      </c>
      <c r="K92" s="44">
        <v>4</v>
      </c>
      <c r="L92" s="44">
        <v>2</v>
      </c>
      <c r="M92" s="44">
        <v>2</v>
      </c>
      <c r="N92" s="44">
        <v>6</v>
      </c>
      <c r="O92" s="44">
        <v>6</v>
      </c>
      <c r="P92" s="44">
        <v>9</v>
      </c>
      <c r="Q92" s="44">
        <v>22</v>
      </c>
      <c r="R92" s="44">
        <v>20</v>
      </c>
      <c r="S92" s="44">
        <v>106</v>
      </c>
      <c r="T92" s="45">
        <f t="shared" si="31"/>
        <v>179</v>
      </c>
      <c r="U92" s="44">
        <v>4</v>
      </c>
      <c r="V92" s="46">
        <f>ROUND((J92*1+K92*2+L92*3+M92*4+N92*5+O92*6+P92*7+Q92*8+R92*9+S92*10)/(SUM(J92:S92)),2)</f>
        <v>8.77</v>
      </c>
      <c r="W92" s="46">
        <f t="shared" si="32"/>
        <v>9.0707359665161835</v>
      </c>
      <c r="X92" s="46">
        <f t="shared" si="33"/>
        <v>8.4692640334838156</v>
      </c>
      <c r="Y92" s="12"/>
      <c r="Z92" s="40">
        <f t="shared" si="34"/>
        <v>750.14910000000009</v>
      </c>
      <c r="AA92" s="40">
        <f t="shared" si="35"/>
        <v>2.0528810941008868</v>
      </c>
      <c r="AB92" s="40">
        <f t="shared" si="36"/>
        <v>0.30073596651618389</v>
      </c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</row>
    <row r="93" spans="1:75">
      <c r="E93" s="31" t="s">
        <v>3</v>
      </c>
      <c r="F93" s="22" t="s">
        <v>21</v>
      </c>
      <c r="G93" s="31" t="s">
        <v>43</v>
      </c>
      <c r="H93" s="42"/>
      <c r="I93" s="22" t="s">
        <v>48</v>
      </c>
      <c r="J93" s="44"/>
      <c r="K93" s="44">
        <v>1</v>
      </c>
      <c r="L93" s="44">
        <v>2</v>
      </c>
      <c r="M93" s="44"/>
      <c r="N93" s="44">
        <v>4</v>
      </c>
      <c r="O93" s="44"/>
      <c r="P93" s="44">
        <v>5</v>
      </c>
      <c r="Q93" s="44">
        <v>21</v>
      </c>
      <c r="R93" s="44">
        <v>19</v>
      </c>
      <c r="S93" s="44">
        <v>119</v>
      </c>
      <c r="T93" s="45">
        <f t="shared" si="31"/>
        <v>171</v>
      </c>
      <c r="U93" s="44">
        <v>12</v>
      </c>
      <c r="V93" s="46">
        <f>ROUND((J93*1+K93*2+L93*3+M93*4+N93*5+O93*6+P93*7+Q93*8+R93*9+S93*10)/(SUM(J93:S93)),2)</f>
        <v>9.31</v>
      </c>
      <c r="W93" s="46">
        <f t="shared" si="32"/>
        <v>9.518373063971115</v>
      </c>
      <c r="X93" s="46">
        <f t="shared" si="33"/>
        <v>9.101626936028886</v>
      </c>
      <c r="Y93" s="12"/>
      <c r="Z93" s="40">
        <f t="shared" si="34"/>
        <v>328.57310000000001</v>
      </c>
      <c r="AA93" s="40">
        <f t="shared" si="35"/>
        <v>1.3902456405889108</v>
      </c>
      <c r="AB93" s="40">
        <f t="shared" si="36"/>
        <v>0.20837306397111513</v>
      </c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</row>
    <row r="94" spans="1:75">
      <c r="E94" s="31" t="s">
        <v>3</v>
      </c>
      <c r="F94" s="22" t="s">
        <v>21</v>
      </c>
      <c r="G94" s="31" t="s">
        <v>43</v>
      </c>
      <c r="H94" s="42"/>
      <c r="I94" s="22" t="s">
        <v>49</v>
      </c>
      <c r="J94" s="44"/>
      <c r="K94" s="44"/>
      <c r="L94" s="44">
        <v>1</v>
      </c>
      <c r="M94" s="44"/>
      <c r="N94" s="44">
        <v>1</v>
      </c>
      <c r="O94" s="44"/>
      <c r="P94" s="44"/>
      <c r="Q94" s="44">
        <v>12</v>
      </c>
      <c r="R94" s="44">
        <v>16</v>
      </c>
      <c r="S94" s="44">
        <v>142</v>
      </c>
      <c r="T94" s="45">
        <f t="shared" si="31"/>
        <v>172</v>
      </c>
      <c r="U94" s="44">
        <v>11</v>
      </c>
      <c r="V94" s="46">
        <f>ROUND((J94*1+K94*2+L94*3+M94*4+N94*5+O94*6+P94*7+Q94*8+R94*9+S94*10)/(SUM(J94:S94)),2)</f>
        <v>9.6999999999999993</v>
      </c>
      <c r="W94" s="46">
        <f t="shared" si="32"/>
        <v>9.8263756863866583</v>
      </c>
      <c r="X94" s="46">
        <f t="shared" si="33"/>
        <v>9.5736243136133403</v>
      </c>
      <c r="Y94" s="12"/>
      <c r="Z94" s="40">
        <f t="shared" si="34"/>
        <v>122.28000000000002</v>
      </c>
      <c r="AA94" s="40">
        <f t="shared" si="35"/>
        <v>0.84562859418201186</v>
      </c>
      <c r="AB94" s="40">
        <f t="shared" si="36"/>
        <v>0.12637568638665966</v>
      </c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</row>
    <row r="95" spans="1:75">
      <c r="E95" s="31" t="s">
        <v>3</v>
      </c>
      <c r="F95" s="22" t="s">
        <v>21</v>
      </c>
      <c r="G95" s="31" t="s">
        <v>43</v>
      </c>
      <c r="H95" s="42"/>
      <c r="I95" s="22" t="s">
        <v>28</v>
      </c>
      <c r="J95" s="44">
        <v>3</v>
      </c>
      <c r="K95" s="44"/>
      <c r="L95" s="44">
        <v>1</v>
      </c>
      <c r="M95" s="44">
        <v>1</v>
      </c>
      <c r="N95" s="44">
        <v>3</v>
      </c>
      <c r="O95" s="44">
        <v>2</v>
      </c>
      <c r="P95" s="44">
        <v>2</v>
      </c>
      <c r="Q95" s="44">
        <v>16</v>
      </c>
      <c r="R95" s="44">
        <v>20</v>
      </c>
      <c r="S95" s="44">
        <v>103</v>
      </c>
      <c r="T95" s="45">
        <f t="shared" si="31"/>
        <v>151</v>
      </c>
      <c r="U95" s="44">
        <v>32</v>
      </c>
      <c r="V95" s="46">
        <f>ROUND((J95*1+K95*2+L95*3+M95*4+N95*5+O95*6+P95*7+Q95*8+R95*9+S95*10)/(SUM(J95:S95)),2)</f>
        <v>9.1999999999999993</v>
      </c>
      <c r="W95" s="46">
        <f t="shared" si="32"/>
        <v>9.4731870232001416</v>
      </c>
      <c r="X95" s="46">
        <f t="shared" si="33"/>
        <v>8.926812976799857</v>
      </c>
      <c r="Y95" s="12"/>
      <c r="Z95" s="40">
        <f t="shared" si="34"/>
        <v>440.04</v>
      </c>
      <c r="AA95" s="40">
        <f t="shared" si="35"/>
        <v>1.7127755252805315</v>
      </c>
      <c r="AB95" s="40">
        <f t="shared" si="36"/>
        <v>0.2731870232001431</v>
      </c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</row>
    <row r="96" spans="1:75">
      <c r="E96" s="31" t="s">
        <v>3</v>
      </c>
      <c r="F96" s="22" t="s">
        <v>21</v>
      </c>
      <c r="G96" s="31" t="s">
        <v>43</v>
      </c>
      <c r="H96" s="42"/>
      <c r="I96" s="22" t="s">
        <v>50</v>
      </c>
      <c r="J96" s="44">
        <v>2</v>
      </c>
      <c r="K96" s="44"/>
      <c r="L96" s="44">
        <v>1</v>
      </c>
      <c r="M96" s="44"/>
      <c r="N96" s="44">
        <v>2</v>
      </c>
      <c r="O96" s="44">
        <v>3</v>
      </c>
      <c r="P96" s="44">
        <v>2</v>
      </c>
      <c r="Q96" s="44">
        <v>19</v>
      </c>
      <c r="R96" s="44">
        <v>20</v>
      </c>
      <c r="S96" s="44">
        <v>127</v>
      </c>
      <c r="T96" s="45">
        <f t="shared" si="31"/>
        <v>176</v>
      </c>
      <c r="U96" s="44">
        <v>7</v>
      </c>
      <c r="V96" s="46">
        <f>ROUND((J96*1+K96*2+L96*3+M96*4+N96*5+O96*6+P96*7+Q96*8+R96*9+S96*10)/(SUM(J96:S96)),2)</f>
        <v>9.3699999999999992</v>
      </c>
      <c r="W96" s="46">
        <f t="shared" si="32"/>
        <v>9.5798247143787965</v>
      </c>
      <c r="X96" s="46">
        <f t="shared" si="33"/>
        <v>9.160175285621202</v>
      </c>
      <c r="Y96" s="12"/>
      <c r="Z96" s="40">
        <f t="shared" si="34"/>
        <v>352.99439999999998</v>
      </c>
      <c r="AA96" s="40">
        <f t="shared" si="35"/>
        <v>1.4202502797545427</v>
      </c>
      <c r="AB96" s="40">
        <f t="shared" si="36"/>
        <v>0.20982471437879716</v>
      </c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</row>
    <row r="97" spans="2:44">
      <c r="E97" s="31" t="s">
        <v>3</v>
      </c>
      <c r="F97" s="31" t="s">
        <v>21</v>
      </c>
      <c r="G97" s="31" t="s">
        <v>43</v>
      </c>
      <c r="H97" s="42"/>
      <c r="I97" s="22" t="s">
        <v>30</v>
      </c>
      <c r="J97" s="44"/>
      <c r="K97" s="44">
        <v>2</v>
      </c>
      <c r="L97" s="44">
        <v>1</v>
      </c>
      <c r="M97" s="44">
        <v>1</v>
      </c>
      <c r="N97" s="44">
        <v>2</v>
      </c>
      <c r="O97" s="44">
        <v>1</v>
      </c>
      <c r="P97" s="44">
        <v>7</v>
      </c>
      <c r="Q97" s="44">
        <v>25</v>
      </c>
      <c r="R97" s="44">
        <v>23</v>
      </c>
      <c r="S97" s="44">
        <v>114</v>
      </c>
      <c r="T97" s="45">
        <f t="shared" si="31"/>
        <v>176</v>
      </c>
      <c r="U97" s="44">
        <v>7</v>
      </c>
      <c r="V97" s="46">
        <f>ROUND((J97*1+K97*2+L97*3+M97*4+N97*5+O97*6+P97*7+Q97*8+R97*9+S97*10)/(SUM(J97:S97)),2)</f>
        <v>9.2200000000000006</v>
      </c>
      <c r="W97" s="46">
        <f t="shared" si="32"/>
        <v>9.4314129212414706</v>
      </c>
      <c r="X97" s="46">
        <f t="shared" si="33"/>
        <v>9.0085870787585307</v>
      </c>
      <c r="Y97" s="12"/>
      <c r="Z97" s="40">
        <f t="shared" si="34"/>
        <v>358.35840000000002</v>
      </c>
      <c r="AA97" s="40">
        <f t="shared" si="35"/>
        <v>1.4310004492362278</v>
      </c>
      <c r="AB97" s="40">
        <f t="shared" si="36"/>
        <v>0.21141292124146935</v>
      </c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</row>
    <row r="100" spans="2:44" s="17" customFormat="1" ht="18">
      <c r="B100" s="18" t="s">
        <v>52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168339921CA24E8C548B2DD99B0DC2" ma:contentTypeVersion="15" ma:contentTypeDescription="Create a new document." ma:contentTypeScope="" ma:versionID="8887ef493a74285a17b782f23c9a7c17">
  <xsd:schema xmlns:xsd="http://www.w3.org/2001/XMLSchema" xmlns:xs="http://www.w3.org/2001/XMLSchema" xmlns:p="http://schemas.microsoft.com/office/2006/metadata/properties" xmlns:ns2="7925197a-dcbd-4498-8e85-54d5de84e633" xmlns:ns3="444f7ff2-4df4-4b22-b7ef-771119c94c32" targetNamespace="http://schemas.microsoft.com/office/2006/metadata/properties" ma:root="true" ma:fieldsID="be95b56379f4190bef5fac7237ed6bc1" ns2:_="" ns3:_="">
    <xsd:import namespace="7925197a-dcbd-4498-8e85-54d5de84e633"/>
    <xsd:import namespace="444f7ff2-4df4-4b22-b7ef-771119c94c32"/>
    <xsd:element name="properties">
      <xsd:complexType>
        <xsd:sequence>
          <xsd:element name="documentManagement">
            <xsd:complexType>
              <xsd:all>
                <xsd:element ref="ns2:DTID" minOccurs="0"/>
                <xsd:element ref="ns2:Period" minOccurs="0"/>
                <xsd:element ref="ns2:workflowType" minOccurs="0"/>
                <xsd:element ref="ns2:FolderPath" minOccurs="0"/>
                <xsd:element ref="ns2:Description0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igratedDTID" minOccurs="0"/>
                <xsd:element ref="ns2:MediaServiceSearchProperties" minOccurs="0"/>
                <xsd:element ref="ns2:Legacy_x0020_DTID" minOccurs="0"/>
                <xsd:element ref="ns3:SharedWithUsers" minOccurs="0"/>
                <xsd:element ref="ns3:SharedWithDetails" minOccurs="0"/>
                <xsd:element ref="ns2:IsFinalVersion" minOccurs="0"/>
                <xsd:element ref="ns2:Networ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25197a-dcbd-4498-8e85-54d5de84e633" elementFormDefault="qualified">
    <xsd:import namespace="http://schemas.microsoft.com/office/2006/documentManagement/types"/>
    <xsd:import namespace="http://schemas.microsoft.com/office/infopath/2007/PartnerControls"/>
    <xsd:element name="DTID" ma:index="8" nillable="true" ma:displayName="Migrated DTID" ma:format="Dropdown" ma:internalName="DTID" ma:percentage="FALSE">
      <xsd:simpleType>
        <xsd:restriction base="dms:Number"/>
      </xsd:simpleType>
    </xsd:element>
    <xsd:element name="Period" ma:index="9" nillable="true" ma:displayName="Period" ma:format="Dropdown" ma:internalName="Period">
      <xsd:simpleType>
        <xsd:restriction base="dms:Text">
          <xsd:maxLength value="255"/>
        </xsd:restriction>
      </xsd:simpleType>
    </xsd:element>
    <xsd:element name="workflowType" ma:index="10" nillable="true" ma:displayName="workflowType" ma:internalName="workflowType">
      <xsd:simpleType>
        <xsd:restriction base="dms:Text">
          <xsd:maxLength value="255"/>
        </xsd:restriction>
      </xsd:simpleType>
    </xsd:element>
    <xsd:element name="FolderPath" ma:index="11" nillable="true" ma:displayName="FolderPath" ma:internalName="FolderPath">
      <xsd:simpleType>
        <xsd:restriction base="dms:Text">
          <xsd:maxLength value="255"/>
        </xsd:restriction>
      </xsd:simpleType>
    </xsd:element>
    <xsd:element name="Description0" ma:index="12" nillable="true" ma:displayName="Description" ma:internalName="Description0">
      <xsd:simpleType>
        <xsd:restriction base="dms:Text">
          <xsd:maxLength value="255"/>
        </xsd:restriction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igratedDTID" ma:index="16" nillable="true" ma:displayName="New DTID" ma:format="Dropdown" ma:internalName="MigratedDTID" ma:percentage="FALSE">
      <xsd:simpleType>
        <xsd:restriction base="dms:Number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egacy_x0020_DTID" ma:index="18" nillable="true" ma:displayName="Legacy DTID" ma:internalName="Legacy_x0020_DTID">
      <xsd:simpleType>
        <xsd:restriction base="dms:Number"/>
      </xsd:simpleType>
    </xsd:element>
    <xsd:element name="IsFinalVersion" ma:index="21" nillable="true" ma:displayName="IsFinalVersion" ma:format="Dropdown" ma:internalName="IsFinalVersion">
      <xsd:simpleType>
        <xsd:restriction base="dms:Text">
          <xsd:maxLength value="255"/>
        </xsd:restriction>
      </xsd:simpleType>
    </xsd:element>
    <xsd:element name="Network" ma:index="22" nillable="true" ma:displayName="Network" ma:format="Dropdown" ma:internalName="Networ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4f7ff2-4df4-4b22-b7ef-771119c94c3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edDTID xmlns="7925197a-dcbd-4498-8e85-54d5de84e633" xsi:nil="true"/>
    <Description0 xmlns="7925197a-dcbd-4498-8e85-54d5de84e633" xsi:nil="true"/>
    <DTID xmlns="7925197a-dcbd-4498-8e85-54d5de84e633">568</DTID>
    <FolderPath xmlns="7925197a-dcbd-4498-8e85-54d5de84e633" xsi:nil="true"/>
    <Legacy_x0020_DTID xmlns="7925197a-dcbd-4498-8e85-54d5de84e633" xsi:nil="true"/>
    <Period xmlns="7925197a-dcbd-4498-8e85-54d5de84e633">2023 / 2024</Period>
    <workflowType xmlns="7925197a-dcbd-4498-8e85-54d5de84e633">Workload</workflowType>
    <Network xmlns="7925197a-dcbd-4498-8e85-54d5de84e633">Southern</Network>
    <IsFinalVersion xmlns="7925197a-dcbd-4498-8e85-54d5de84e633">Yes</IsFinalVersion>
  </documentManagement>
</p:properties>
</file>

<file path=customXml/itemProps1.xml><?xml version="1.0" encoding="utf-8"?>
<ds:datastoreItem xmlns:ds="http://schemas.openxmlformats.org/officeDocument/2006/customXml" ds:itemID="{8CF722DE-2ED9-4666-A730-DE52B229D0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B480B3-50F1-43DB-8810-276D64322E2C}"/>
</file>

<file path=customXml/itemProps3.xml><?xml version="1.0" encoding="utf-8"?>
<ds:datastoreItem xmlns:ds="http://schemas.openxmlformats.org/officeDocument/2006/customXml" ds:itemID="{D62B307F-690A-4ED1-AB86-4DBB50BBE8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9.01 ODI Customer Satisfaction</vt:lpstr>
    </vt:vector>
  </TitlesOfParts>
  <Company>Northern Gas Networks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9.01 Customer Satisfaction V2</dc:title>
  <dc:creator>Kirsten Wood</dc:creator>
  <cp:lastModifiedBy>Nathan Bate</cp:lastModifiedBy>
  <dcterms:created xsi:type="dcterms:W3CDTF">2024-05-01T09:33:59Z</dcterms:created>
  <dcterms:modified xsi:type="dcterms:W3CDTF">2024-06-04T11:07:57Z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0x0101005C168339921CA24E8C548B2DD99B0DC2</vt:lpwstr>
  </property>
  <property fmtid="{D5CDD505-2E9C-101B-9397-08002B2CF9AE}" pid="3" name="_ExtendedDescription">
    <vt:lpwstr>Minor adjustment to decimal value </vt:lpwstr>
  </property>
</Properties>
</file>